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2"/>
  <workbookPr codeName="ThisWorkbook" defaultThemeVersion="166925"/>
  <mc:AlternateContent xmlns:mc="http://schemas.openxmlformats.org/markup-compatibility/2006">
    <mc:Choice Requires="x15">
      <x15ac:absPath xmlns:x15ac="http://schemas.microsoft.com/office/spreadsheetml/2010/11/ac" url="https://d.docs.live.net/3af968e52ddd5096/สำนักกฎหมาย/งาน nattawat/สกม/งบประมาณ 2566/IDP/"/>
    </mc:Choice>
  </mc:AlternateContent>
  <xr:revisionPtr revIDLastSave="0" documentId="8_{4016C781-93B4-4AE0-AEDF-2DFE7D83169D}" xr6:coauthVersionLast="47" xr6:coauthVersionMax="47" xr10:uidLastSave="{00000000-0000-0000-0000-000000000000}"/>
  <bookViews>
    <workbookView xWindow="20370" yWindow="-120" windowWidth="20730" windowHeight="11040" xr2:uid="{00000000-000D-0000-FFFF-FFFF00000000}"/>
  </bookViews>
  <sheets>
    <sheet name="เก็บข้อมูลHRD" sheetId="1" r:id="rId1"/>
    <sheet name="สรุปผลHRD" sheetId="2" r:id="rId2"/>
    <sheet name="ตรวจสอบชื่อผู้ยังไม่ได้รับพัฒนา" sheetId="3" r:id="rId3"/>
  </sheets>
  <definedNames>
    <definedName name="_xlnm._FilterDatabase" localSheetId="0" hidden="1">เก็บข้อมูลHRD!$A$6:$P$84</definedName>
    <definedName name="_xlnm._FilterDatabase" localSheetId="2" hidden="1">ตรวจสอบชื่อผู้ยังไม่ได้รับพัฒนา!$A$4:$D$4</definedName>
    <definedName name="_xlnm.Print_Area" localSheetId="0">เก็บข้อมูลHRD!$A$1:$M$45</definedName>
    <definedName name="_xlnm.Print_Area" localSheetId="1">สรุปผลHRD!$A$1:$N$24</definedName>
    <definedName name="_xlnm.Print_Titles" localSheetId="0">เก็บข้อมูลHRD!$6:$6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3" l="1"/>
  <c r="L2" i="2" l="1"/>
  <c r="I4" i="2"/>
  <c r="M4" i="2"/>
  <c r="F19" i="2" l="1" a="1"/>
  <c r="F19" i="2" s="1"/>
  <c r="D19" i="2" a="1"/>
  <c r="D19" i="2" s="1"/>
  <c r="D13" i="3" l="1"/>
  <c r="D9" i="3"/>
  <c r="D8" i="3"/>
  <c r="D11" i="3"/>
  <c r="D10" i="3"/>
  <c r="D14" i="3"/>
  <c r="D15" i="3"/>
  <c r="D16" i="3"/>
  <c r="D17" i="3"/>
  <c r="D18" i="3"/>
  <c r="D19" i="3"/>
  <c r="D20" i="3"/>
  <c r="D21" i="3"/>
  <c r="D22" i="3"/>
  <c r="D24" i="3"/>
  <c r="D25" i="3"/>
  <c r="D26" i="3"/>
  <c r="D27" i="3"/>
  <c r="D28" i="3"/>
  <c r="D12" i="3"/>
  <c r="D5" i="3"/>
  <c r="D6" i="3"/>
  <c r="D7" i="3"/>
  <c r="M16" i="2"/>
  <c r="M15" i="2"/>
  <c r="M14" i="2"/>
  <c r="M13" i="2"/>
  <c r="M12" i="2"/>
  <c r="M11" i="2"/>
  <c r="M10" i="2"/>
  <c r="M9" i="2"/>
  <c r="M8" i="2"/>
  <c r="M7" i="2"/>
  <c r="J16" i="2"/>
  <c r="J15" i="2"/>
  <c r="J14" i="2"/>
  <c r="J13" i="2"/>
  <c r="J12" i="2"/>
  <c r="J11" i="2"/>
  <c r="J7" i="2"/>
  <c r="J9" i="2"/>
  <c r="J8" i="2"/>
  <c r="F24" i="2" a="1"/>
  <c r="F24" i="2" s="1"/>
  <c r="D24" i="2" a="1"/>
  <c r="D24" i="2" s="1"/>
  <c r="D22" i="2" a="1"/>
  <c r="D22" i="2" s="1"/>
  <c r="F22" i="2" s="1" a="1"/>
  <c r="F18" i="2" a="1"/>
  <c r="F18" i="2" s="1"/>
  <c r="D18" i="2"/>
  <c r="F13" i="2" a="1"/>
  <c r="F13" i="2" s="1"/>
  <c r="F14" i="2" a="1"/>
  <c r="F14" i="2" s="1"/>
  <c r="D14" i="2" a="1"/>
  <c r="D14" i="2" s="1"/>
  <c r="D13" i="2" a="1"/>
  <c r="D13" i="2" s="1"/>
  <c r="F9" i="2" a="1"/>
  <c r="F9" i="2" s="1"/>
  <c r="F8" i="2" a="1"/>
  <c r="F8" i="2" s="1"/>
  <c r="D9" i="2" a="1"/>
  <c r="D9" i="2" s="1"/>
  <c r="D10" i="2" s="1" a="1"/>
  <c r="D8" i="2" a="1"/>
  <c r="D8" i="2" s="1"/>
  <c r="J10" i="2" a="1"/>
  <c r="J10" i="2" s="1"/>
  <c r="F4" i="2"/>
  <c r="D4" i="2"/>
  <c r="F10" i="2" l="1" a="1"/>
  <c r="F10" i="2" s="1"/>
  <c r="F22" i="2"/>
  <c r="D10" i="2"/>
  <c r="F20" i="2"/>
  <c r="D20" i="2"/>
  <c r="D2" i="2"/>
  <c r="D15" i="2" l="1"/>
  <c r="F15" i="2"/>
  <c r="M17" i="2" l="1"/>
  <c r="J17" i="2"/>
</calcChain>
</file>

<file path=xl/sharedStrings.xml><?xml version="1.0" encoding="utf-8"?>
<sst xmlns="http://schemas.openxmlformats.org/spreadsheetml/2006/main" count="558" uniqueCount="150">
  <si>
    <t xml:space="preserve">ชื่อหน่วยงาน   </t>
  </si>
  <si>
    <t>สำนักกฎหมาย</t>
  </si>
  <si>
    <r>
      <t xml:space="preserve">  </t>
    </r>
    <r>
      <rPr>
        <b/>
        <i/>
        <sz val="18"/>
        <rFont val="JasmineUPC"/>
        <family val="1"/>
      </rPr>
      <t xml:space="preserve">  </t>
    </r>
    <r>
      <rPr>
        <b/>
        <i/>
        <u/>
        <sz val="18"/>
        <rFont val="JasmineUPC"/>
        <family val="1"/>
      </rPr>
      <t>แบบฟอร์มเก็บข้อมูล</t>
    </r>
    <r>
      <rPr>
        <b/>
        <i/>
        <u/>
        <sz val="28"/>
        <color theme="4"/>
        <rFont val="JasmineUPC"/>
        <family val="1"/>
      </rPr>
      <t>ผล</t>
    </r>
    <r>
      <rPr>
        <b/>
        <i/>
        <u/>
        <sz val="18"/>
        <rFont val="JasmineUPC"/>
        <family val="1"/>
      </rPr>
      <t>การพัฒนาบุคลากรกรมปศุสัตว์รายหน่วยงาน</t>
    </r>
  </si>
  <si>
    <t>กอ</t>
  </si>
  <si>
    <r>
      <t>จำนวน</t>
    </r>
    <r>
      <rPr>
        <b/>
        <u/>
        <sz val="12"/>
        <color theme="1"/>
        <rFont val="TH SarabunPSK"/>
        <family val="2"/>
      </rPr>
      <t>ข้าราชการ</t>
    </r>
    <r>
      <rPr>
        <b/>
        <sz val="12"/>
        <color theme="1"/>
        <rFont val="TH SarabunPSK"/>
        <family val="2"/>
      </rPr>
      <t>ทั้งหมด
ในหน่วยงาน (คน)</t>
    </r>
  </si>
  <si>
    <r>
      <t>จำนวน</t>
    </r>
    <r>
      <rPr>
        <b/>
        <u/>
        <sz val="11.3"/>
        <color theme="1"/>
        <rFont val="TH SarabunPSK"/>
        <family val="2"/>
      </rPr>
      <t>พนักงานราชการ</t>
    </r>
    <r>
      <rPr>
        <b/>
        <sz val="11.3"/>
        <color theme="1"/>
        <rFont val="TH SarabunPSK"/>
        <family val="2"/>
      </rPr>
      <t>ทั้งหมด
ในหน่วยงาน (คน)</t>
    </r>
  </si>
  <si>
    <t>ปีงบประมาณ (พ.ศ.)</t>
  </si>
  <si>
    <t>ผู้บันทึกข้อมูล</t>
  </si>
  <si>
    <t>ณัฐวัฒน์ แดงจันทึก</t>
  </si>
  <si>
    <t>วันที่ส่งรายงาน</t>
  </si>
  <si>
    <t>ที่</t>
  </si>
  <si>
    <r>
      <t>คำนำหน้าชื่อ (</t>
    </r>
    <r>
      <rPr>
        <b/>
        <sz val="12"/>
        <color rgb="FFFF0000"/>
        <rFont val="TH SarabunPSK"/>
        <family val="2"/>
      </rPr>
      <t>ไม่ใช้ตัวย่อ</t>
    </r>
    <r>
      <rPr>
        <b/>
        <sz val="12"/>
        <color theme="1"/>
        <rFont val="TH SarabunPSK"/>
        <family val="2"/>
      </rPr>
      <t xml:space="preserve">)/
ชื่อ-สกุล </t>
    </r>
  </si>
  <si>
    <t>ตำแหน่ง/ ระดับ</t>
  </si>
  <si>
    <t>ประเภท</t>
  </si>
  <si>
    <t>ระบุชื่อเรื่อง/หลักสูตรที่พัฒนา</t>
  </si>
  <si>
    <t>ความสอดคล้องตามความรู้/ทักษะ/คุณลักษณะที่กำหนด</t>
  </si>
  <si>
    <t>วิธีการพัฒนา</t>
  </si>
  <si>
    <t>หน่วยงานที่จัด</t>
  </si>
  <si>
    <t>ช่วงเวลา (วันที่)</t>
  </si>
  <si>
    <t>จำนวนชั่วโมง</t>
  </si>
  <si>
    <t>ค่าธรรมเนียมหลักสูตร (ถ้ามี) (บาท)</t>
  </si>
  <si>
    <t>รายงานผลการนำไปใช้ประโยชน์</t>
  </si>
  <si>
    <t>รอบการประเมิน</t>
  </si>
  <si>
    <t>นางสาวสุมาลี จำเริญ</t>
  </si>
  <si>
    <t>นิติกรชำนาญการพิเศษ</t>
  </si>
  <si>
    <t>ข้าราชการ</t>
  </si>
  <si>
    <t>พระราชบัญัติข้อมูลข่าวสารของทางราชการ</t>
  </si>
  <si>
    <t>กฎหมาย/กฎระเบียบฯ</t>
  </si>
  <si>
    <t>e-Learning</t>
  </si>
  <si>
    <t>ม.ค. - มี.ค. 66</t>
  </si>
  <si>
    <t>3</t>
  </si>
  <si>
    <t>-</t>
  </si>
  <si>
    <t>มี</t>
  </si>
  <si>
    <t>นางสาวกัลยาศิริ กลิ่นอวล</t>
  </si>
  <si>
    <t>นิติกรชำนาญการ</t>
  </si>
  <si>
    <t>มาตรฐานกรอบธรรมาภิบาลข้อมูลภาครัฐ</t>
  </si>
  <si>
    <t>การใช้เทคโนโลยี</t>
  </si>
  <si>
    <t>0.30</t>
  </si>
  <si>
    <t>พระราชบัญญัติการจัดซื้อจัดจ้างและการบริหารพัสดุภาครัฐ พ.ศ. 2560</t>
  </si>
  <si>
    <t>3.0</t>
  </si>
  <si>
    <t>นางสาวดลฤทัย สำลีอ่อน</t>
  </si>
  <si>
    <t>นิติกรปฏิบัติการ</t>
  </si>
  <si>
    <t>ความเข้าใจและใช้เทคโนโลยีดิจิทัลอย่างมีประสิทธิภาพ</t>
  </si>
  <si>
    <t>ม.ค. - มี.ค. 67</t>
  </si>
  <si>
    <t>2.30</t>
  </si>
  <si>
    <t>ม.ค. - มี.ค. 68</t>
  </si>
  <si>
    <t>นางสาวพิมพ์ชนก ยิ้มละมุล</t>
  </si>
  <si>
    <t>นิติกร</t>
  </si>
  <si>
    <t>พนักงานราชการ</t>
  </si>
  <si>
    <t>จุดประกายความคิดเพื่องสร้างนวัตกรรม ฯ</t>
  </si>
  <si>
    <t>1.30</t>
  </si>
  <si>
    <t>วัยใส ฉลาดรู้เน็ต</t>
  </si>
  <si>
    <t>1</t>
  </si>
  <si>
    <t>นางสาวปิยนุช ศรีคอนไทย</t>
  </si>
  <si>
    <t>แนวทางและแนวปฏิบัติการเปิดเผยข้อมูลภาครัฐ</t>
  </si>
  <si>
    <t>สิทธิมนุษยชนกับการปฏิบัติราชการ</t>
  </si>
  <si>
    <t>นางสาวนฤมล เจริญพักตร์</t>
  </si>
  <si>
    <t>คดีปกครองและวิธีพิจารณาคดีปกครอง KD09</t>
  </si>
  <si>
    <t>4</t>
  </si>
  <si>
    <t>นายพงศธร โกนิล</t>
  </si>
  <si>
    <t>Google Tools เพื่อการพัฒนางาน</t>
  </si>
  <si>
    <t>นางสาวสร้อยสุดา กั้วศรี</t>
  </si>
  <si>
    <t>ความเข้าใจการบริหารความเสี่ยงและความปลอดภัยไซเบอร์</t>
  </si>
  <si>
    <t>คดีปกครองและวิธีพิจารณาคดีปกครอง</t>
  </si>
  <si>
    <t>นายวิรวิชญ์ เรืองเพ็ง</t>
  </si>
  <si>
    <t>หลักและสาระสำคัญของกฎหมายว่าด้วยความรับผิดละเมิดของเจ้าหน้าที่และหน่วยงานของรัฐ</t>
  </si>
  <si>
    <t>ความมั่นคงปลอดภัยบนอินเตอร์เน็ตและการปฏิบัติตตนสำหรับข้าราชการยุคดิจิทัล</t>
  </si>
  <si>
    <t>นายประสิทธิ์ เกษตะระ</t>
  </si>
  <si>
    <t>สาระสำคัญของกฎหมายวิธีปฏิบัติราชการทางปกครอง</t>
  </si>
  <si>
    <t>การใช้เครื่องมือดิจิทัลเพื่อการทำงานภาครัฐ</t>
  </si>
  <si>
    <t>3.15</t>
  </si>
  <si>
    <t>นายเอกอัคระ ทะชาดา</t>
  </si>
  <si>
    <t>นายพฤศจิ  เนื่องจำนงค์</t>
  </si>
  <si>
    <t>นางสาวอลิษา สายแผ้ว</t>
  </si>
  <si>
    <t>นางสาวจันทร์จิรา คำภากุล</t>
  </si>
  <si>
    <t>นางจุฑารัตน์ ขลิบปั้น</t>
  </si>
  <si>
    <t>เจ้าพนักงานธุรการชำนาญงาน</t>
  </si>
  <si>
    <t>คิดค้น/ใช้นวัตกรรมใหม่ๆ</t>
  </si>
  <si>
    <t>2</t>
  </si>
  <si>
    <t>นายปัญญา จำปา</t>
  </si>
  <si>
    <t>เจ้าพนักงานธุรการปฏิบัติงาน</t>
  </si>
  <si>
    <t>ความรู้/ทักษะเฉพาะทางในสายงาน</t>
  </si>
  <si>
    <t>นางสาวสุทธิมาลย์ อจลบุญ</t>
  </si>
  <si>
    <t>เจ้าพนักงานธุรการ</t>
  </si>
  <si>
    <t>นายณัฐวัฒน์ แดงจันทึก</t>
  </si>
  <si>
    <t>นักจัดการงานทั่วไป</t>
  </si>
  <si>
    <t>OKRs เครื่องมือวางเป้าหมายองค์กรยุคใหม่
SL42</t>
  </si>
  <si>
    <t>ม.ค. - มี.ค. 65</t>
  </si>
  <si>
    <t>ความเข้าใจและการใช้เทคโนโลยีดิจิทัลอย่างมีประสิทธิภาพ</t>
  </si>
  <si>
    <t>วินัยและจรรยาข้าราชการ  KD06</t>
  </si>
  <si>
    <t>ภาวะผู้นำ/คุณธรรม/จริยธรรม</t>
  </si>
  <si>
    <t>นายจิรัฐติกร ปารี</t>
  </si>
  <si>
    <t>เจ้าหน้าที่ระบบงานคอมพิวเตอร์</t>
  </si>
  <si>
    <t>การพัฒนาการคิด</t>
  </si>
  <si>
    <t>ทักษะการคิด</t>
  </si>
  <si>
    <t>การเขียนหนังสือราชการ : เสริมทักษะการเขียนหนังสือราชการ</t>
  </si>
  <si>
    <r>
      <rPr>
        <b/>
        <sz val="22"/>
        <rFont val="TH SarabunPSK"/>
        <family val="2"/>
      </rPr>
      <t xml:space="preserve">                      </t>
    </r>
    <r>
      <rPr>
        <b/>
        <i/>
        <u/>
        <sz val="22"/>
        <rFont val="JasmineUPC"/>
        <family val="1"/>
      </rPr>
      <t>โปรแกรม</t>
    </r>
    <r>
      <rPr>
        <b/>
        <i/>
        <u/>
        <sz val="36"/>
        <color theme="4"/>
        <rFont val="JasmineUPC"/>
        <family val="1"/>
      </rPr>
      <t>สรุปผล</t>
    </r>
    <r>
      <rPr>
        <b/>
        <i/>
        <u/>
        <sz val="22"/>
        <rFont val="JasmineUPC"/>
        <family val="1"/>
      </rPr>
      <t>การพัฒนาบุคลากรกรมปศุสัตว์รายหน่วยงาน</t>
    </r>
  </si>
  <si>
    <t>ชื่อหน่วยงาน</t>
  </si>
  <si>
    <t>จำนวนข้าราชการ
ทั้งหมดในหน่วยงาน (คน)</t>
  </si>
  <si>
    <t>จำนวนพนักงานราชการทั้งหมดในหน่วยงาน (คน)</t>
  </si>
  <si>
    <t>รอบการประเมินที่ 1</t>
  </si>
  <si>
    <t>ผลการพัฒนาบุคลากร รอบการประเมินที่ 1</t>
  </si>
  <si>
    <t>สรุปขอบเขตการพัฒนาความรู้/ทักษะ/คุณลักษณะ (ครั้ง)</t>
  </si>
  <si>
    <t>สรุปวิธีการพัฒนา (ครั้ง)</t>
  </si>
  <si>
    <t>1)ความรู้/ทักษะเฉพาะทางในสายงาน</t>
  </si>
  <si>
    <t>1)อบรมกับหน่วยงานนอกกรมฯ</t>
  </si>
  <si>
    <t>จำนวนครั้งที่ขรก.ได้รับการพัฒนา (ครั้ง)</t>
  </si>
  <si>
    <t>จำนวนครั้งที่พรก.ได้รับการพัฒนา (ครั้ง)</t>
  </si>
  <si>
    <t>2)ภาษา</t>
  </si>
  <si>
    <t>2)อบรมกับหน่วยงานในกรมฯ</t>
  </si>
  <si>
    <t>จำนวนขรก.ที่ได้รับการพัฒนา (คน)</t>
  </si>
  <si>
    <t>จำนวนพรก.ที่ได้รับการพัฒนา (คน)</t>
  </si>
  <si>
    <t>3)ภาวะผู้นำ/คุณธรรม/จริยธรรม</t>
  </si>
  <si>
    <t>3)e-Learning</t>
  </si>
  <si>
    <t>ร้อยละของขรก.ที่ได้รับการพัฒนาไม่น้อยกว่า 1 ครั้ง/ปี</t>
  </si>
  <si>
    <t>ร้อยละของพรก.ที่ได้รับการพัฒนาไม่น้อยกว่า 1 ครั้ง/ปี</t>
  </si>
  <si>
    <t>4)จิตอาสา/บริการ</t>
  </si>
  <si>
    <t>4)ชุมชนนักปฏิบัติ(CoP)</t>
  </si>
  <si>
    <t>รอบการประเมินที่ 2</t>
  </si>
  <si>
    <t>ผลการพัฒนาบุคลากร รอบการประเมินที่ 2</t>
  </si>
  <si>
    <t>5)ความรับผิดชอบ/ซื่อสัตย์สุจริต</t>
  </si>
  <si>
    <t>5)สอนงาน</t>
  </si>
  <si>
    <t>6)ทำงานเป็นทีม</t>
  </si>
  <si>
    <t>6)มอบหมายงาน</t>
  </si>
  <si>
    <t>7)คิดค้น/พัฒนาและประยุกต์ใช้นวัตกรรมใหม่ๆ</t>
  </si>
  <si>
    <t>7)ดูงานนอกสถานที่</t>
  </si>
  <si>
    <t xml:space="preserve"> </t>
  </si>
  <si>
    <t>8)กฎหมาย/กฎระเบียบในการปฏิบัติงาน</t>
  </si>
  <si>
    <t>8)หมุนเวียนงาน</t>
  </si>
  <si>
    <t>9)การใช้เทคโนโลยี</t>
  </si>
  <si>
    <t>9)เรียนรู้ด้วยตนเอง</t>
  </si>
  <si>
    <t>รวมทั้งปีงบประมาณ</t>
  </si>
  <si>
    <t>ผลการพัฒนาบุคลากร ทั้งปีงบประมาณ</t>
  </si>
  <si>
    <t>10)ทักษะการคิด</t>
  </si>
  <si>
    <t>10)อื่นๆ</t>
  </si>
  <si>
    <t>รวม (ครั้ง)</t>
  </si>
  <si>
    <r>
      <t xml:space="preserve">                                   </t>
    </r>
    <r>
      <rPr>
        <b/>
        <u/>
        <sz val="12"/>
        <color theme="1"/>
        <rFont val="TH SarabunPSK"/>
        <family val="2"/>
      </rPr>
      <t>เป้าหมายการพัฒนาบุคลากรกรมปศุสัตว์
ตัวชี้วัด:</t>
    </r>
    <r>
      <rPr>
        <sz val="12"/>
        <color theme="1"/>
        <rFont val="TH SarabunPSK"/>
        <family val="2"/>
      </rPr>
      <t xml:space="preserve"> ร้อยละของบุคลากรในหน่วยงาน (ข้าราชการและพนักงานราชการ) ที่ได้รับการพัฒนาความรู้ ทักษะ และสมรรถนะที่จำเป็นต่อการปฏิบัติงาน ไม่น้อยกว่า 1 ครั้งต่อปี
</t>
    </r>
    <r>
      <rPr>
        <b/>
        <u/>
        <sz val="12"/>
        <color theme="1"/>
        <rFont val="TH SarabunPSK"/>
        <family val="2"/>
      </rPr>
      <t>ค่าเป้าหมาย:</t>
    </r>
    <r>
      <rPr>
        <sz val="12"/>
        <color theme="1"/>
        <rFont val="TH SarabunPSK"/>
        <family val="2"/>
      </rPr>
      <t xml:space="preserve">       ปีงบประมาณ พ.ศ. 2561 ค่าเป้าหมาย ร้อยละ 60
                       ปีงบประมาณ พ.ศ. 2562 ค่าเป้าหมาย ร้อยละ 70
                       ปีงบประมาณ พ.ศ. 2563 ค่าเป้าหมาย ร้อยละ 80
                       ปีงบประมาณ พ.ศ. 2564 ค่าเป้าหมาย ร้อยละ 90
                       ปีงบประมาณ พ.ศ. 2565 ค่าเป้าหมาย ร้อยละ 100</t>
    </r>
  </si>
  <si>
    <t>ผลการนำความรู้ไปใช้ประโยชน์ ทั้งปีงบประมาณ</t>
  </si>
  <si>
    <t>จำนวนบุคลากรที่สามารถนำความรู้ไปใช้ประโยชน์ (คน)</t>
  </si>
  <si>
    <t>ร้อยละของบุคลากรที่สามารถนำความรู้ไปใช้ประโยชน์</t>
  </si>
  <si>
    <t>ค่าใช้จ่ายในการพัฒนาบุคลากร ทั้งปีงบประมาณ</t>
  </si>
  <si>
    <t>ค่าใช้จ่ายรวมทั้งหน่วยงาน (บาท)</t>
  </si>
  <si>
    <t>ค่าใช้จ่ายเฉลี่ย/คน (เฉพาะหลักสูตรที่มีค่าธรรมเนียม)</t>
  </si>
  <si>
    <t>หมายเหตุ  นำส่งกองการเจ้าหน้าที่เป็นไฟล์เท่านั้น</t>
  </si>
  <si>
    <t>โปรแกรมตรวจสอบรายชื่อผู้ที่ยังไม่ได้รับการพัฒนา (หากต้องการ)</t>
  </si>
  <si>
    <r>
      <rPr>
        <b/>
        <u/>
        <sz val="16"/>
        <color theme="1"/>
        <rFont val="TH SarabunPSK"/>
        <family val="2"/>
      </rPr>
      <t>คำชี้แจง</t>
    </r>
    <r>
      <rPr>
        <sz val="16"/>
        <color theme="1"/>
        <rFont val="TH SarabunPSK"/>
        <family val="2"/>
      </rPr>
      <t xml:space="preserve">  ให้ท่านป้อนรายชื่อบุคลากรทุกคนในหน่วยงาน (ยกเว้นลูกจ้าง)  ลงในช่อง "คำนำหน้าชื่อ (ไม่ใช้ตัวย่อ)/ชื่อ-สกุล" ระบบจะทำการตรวจสอบรายชื่อที่ท่านป้อนกับSheet</t>
    </r>
    <r>
      <rPr>
        <sz val="16"/>
        <rFont val="TH SarabunPSK"/>
        <family val="2"/>
      </rPr>
      <t xml:space="preserve"> "เก็บข้อมูลHRD"</t>
    </r>
    <r>
      <rPr>
        <sz val="16"/>
        <color theme="7"/>
        <rFont val="TH SarabunPSK"/>
        <family val="2"/>
      </rPr>
      <t xml:space="preserve"> </t>
    </r>
    <r>
      <rPr>
        <sz val="16"/>
        <color theme="1"/>
        <rFont val="TH SarabunPSK"/>
        <family val="2"/>
      </rPr>
      <t xml:space="preserve">หากรายชื่อใดเคยได้รับการพัฒนาแล้วอย่างน้อย 1 ครั้งในช่วงที่ผ่านมา ระบบจะแสดงผลว่า </t>
    </r>
    <r>
      <rPr>
        <sz val="16"/>
        <color rgb="FF00B050"/>
        <rFont val="TH SarabunPSK"/>
        <family val="2"/>
      </rPr>
      <t xml:space="preserve">"ได้รับการพัฒนาแล้ว" </t>
    </r>
    <r>
      <rPr>
        <sz val="16"/>
        <rFont val="TH SarabunPSK"/>
        <family val="2"/>
      </rPr>
      <t>หากรายชื่อใดไม่เคยได้รับการพัฒนาเลย ระบบจะแสดงผลว่า</t>
    </r>
    <r>
      <rPr>
        <sz val="16"/>
        <color rgb="FF00B050"/>
        <rFont val="TH SarabunPSK"/>
        <family val="2"/>
      </rPr>
      <t xml:space="preserve"> </t>
    </r>
    <r>
      <rPr>
        <sz val="16"/>
        <color rgb="FFFF0000"/>
        <rFont val="TH SarabunPSK"/>
        <family val="2"/>
      </rPr>
      <t>"ยังไม่ได้รับการพัฒนา"</t>
    </r>
  </si>
  <si>
    <r>
      <rPr>
        <b/>
        <u/>
        <sz val="16"/>
        <color theme="1"/>
        <rFont val="TH SarabunPSK"/>
        <family val="2"/>
      </rPr>
      <t>หมายเหตุ</t>
    </r>
    <r>
      <rPr>
        <sz val="16"/>
        <color theme="1"/>
        <rFont val="TH SarabunPSK"/>
        <family val="2"/>
      </rPr>
      <t xml:space="preserve">  
1. การป้อนรายชื่อบุคลากรคนเดียวกันจะต้องเหมือนกันทุกประการ ทั้งตัวสะกด ช่องว่างระหว่างชื่อ-นามสกุล หรือช่องว่างหลังนามสกุล
</t>
    </r>
    <r>
      <rPr>
        <i/>
        <sz val="16"/>
        <color theme="1"/>
        <rFont val="TH SarabunPSK"/>
        <family val="2"/>
      </rPr>
      <t>ตัวอย่างที่1</t>
    </r>
    <r>
      <rPr>
        <sz val="16"/>
        <color theme="1"/>
        <rFont val="TH SarabunPSK"/>
        <family val="2"/>
      </rPr>
      <t xml:space="preserve"> Sheetแรกป้อนชื่อ "นางสาวซื่อสัตย์ อดทน" แต่Sheetที่สอง ป้อนชื่อ "นางสาวซื่อสัตย์   อดทน" (มีช่องว่างระหว่างชื่อ-สกุลมากกว่า 1 ช่อง) ระบบจะคำนวณว่าเป็น 2 คน
</t>
    </r>
    <r>
      <rPr>
        <i/>
        <sz val="16"/>
        <color theme="1"/>
        <rFont val="TH SarabunPSK"/>
        <family val="2"/>
      </rPr>
      <t>ตัวอย่างที่2</t>
    </r>
    <r>
      <rPr>
        <sz val="16"/>
        <color theme="1"/>
        <rFont val="TH SarabunPSK"/>
        <family val="2"/>
      </rPr>
      <t xml:space="preserve"> Sheetแรกป้อนชื่อ "นางสาวซื่อสัตย์ อดทน" แต่Sheetที่สอง ป้อนชื่อ "นางสาวซื่อสัตย์ อดทน</t>
    </r>
    <r>
      <rPr>
        <u/>
        <sz val="16"/>
        <color rgb="FFFF0000"/>
        <rFont val="TH SarabunPSK"/>
        <family val="2"/>
      </rPr>
      <t xml:space="preserve">   </t>
    </r>
    <r>
      <rPr>
        <sz val="16"/>
        <color theme="1"/>
        <rFont val="TH SarabunPSK"/>
        <family val="2"/>
      </rPr>
      <t>" (มีช่องว่างแฝงหลังนามสกุล) ระบบจะคำนวณว่าเป็น 2 คน
2. โปรแกรมจะคำนวณสถานะการพัฒนาตั้งแต่เริ่มปีงบประมาณจนถึงปัจจุบัน โดยไม่แยกรอบการประเมิน
3. สามารถเพิ่ม-ลด ปรับเปลี่ยนรายชื่อบุคลากรได้
4. Sheetนี้ไม่ต้องนำส่งกองการเจ้าหน้าที่</t>
    </r>
  </si>
  <si>
    <t>ลำดับ</t>
  </si>
  <si>
    <r>
      <t>คำนำหน้าชื่อ (</t>
    </r>
    <r>
      <rPr>
        <b/>
        <sz val="17"/>
        <color rgb="FFFF0000"/>
        <rFont val="TH SarabunPSK"/>
        <family val="2"/>
      </rPr>
      <t>ไม่ใช้ตัวย่อ</t>
    </r>
    <r>
      <rPr>
        <b/>
        <sz val="17"/>
        <color theme="1"/>
        <rFont val="TH SarabunPSK"/>
        <family val="2"/>
      </rPr>
      <t xml:space="preserve">)/
ชื่อ-สกุล </t>
    </r>
  </si>
  <si>
    <t>สถานะการได้รับการพัฒนา
ตั้งแต่ต้นปีงบประมาณ - ปัจจุบัน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</si>
</sst>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1870000]d/m/yy;@"/>
    <numFmt numFmtId="166" formatCode="[$-187041E]d\ mmm\ yy;@"/>
    <numFmt numFmtId="167" formatCode="#,##0_ ;\-#,##0\ "/>
    <numFmt numFmtId="168" formatCode="#,##0.00_ ;\-#,##0.00\ "/>
    <numFmt numFmtId="169" formatCode="&quot;฿&quot;#,##0.00"/>
  </numFmts>
  <fonts count="57">
    <font>
      <sz val="11"/>
      <color theme="1"/>
      <name val="Calibri"/>
      <family val="2"/>
      <charset val="222"/>
      <scheme val="minor"/>
    </font>
    <font>
      <sz val="11"/>
      <color theme="1"/>
      <name val="TH SarabunPSK"/>
      <family val="2"/>
    </font>
    <font>
      <b/>
      <sz val="11"/>
      <color theme="1"/>
      <name val="TH SarabunPSK"/>
      <family val="2"/>
    </font>
    <font>
      <b/>
      <sz val="16"/>
      <color theme="1"/>
      <name val="TH SarabunPSK"/>
      <family val="2"/>
    </font>
    <font>
      <b/>
      <sz val="14"/>
      <color theme="1"/>
      <name val="TH SarabunPSK"/>
      <family val="2"/>
    </font>
    <font>
      <sz val="14"/>
      <color theme="1"/>
      <name val="TH SarabunPSK"/>
      <family val="2"/>
    </font>
    <font>
      <sz val="16"/>
      <color theme="1"/>
      <name val="TH SarabunPSK"/>
      <family val="2"/>
    </font>
    <font>
      <sz val="13"/>
      <color theme="1"/>
      <name val="TH SarabunPSK"/>
      <family val="2"/>
    </font>
    <font>
      <b/>
      <u/>
      <sz val="18"/>
      <color theme="1"/>
      <name val="TH SarabunPSK"/>
      <family val="2"/>
    </font>
    <font>
      <b/>
      <sz val="16"/>
      <color rgb="FFFF0000"/>
      <name val="TH SarabunPSK"/>
      <family val="2"/>
    </font>
    <font>
      <b/>
      <sz val="18"/>
      <color theme="1"/>
      <name val="TH SarabunPSK"/>
      <family val="2"/>
    </font>
    <font>
      <sz val="8"/>
      <name val="Calibri"/>
      <family val="2"/>
      <charset val="222"/>
      <scheme val="minor"/>
    </font>
    <font>
      <b/>
      <sz val="14"/>
      <color theme="1"/>
      <name val="TH SarabunPSK"/>
      <family val="2"/>
      <charset val="222"/>
    </font>
    <font>
      <sz val="14"/>
      <color theme="1"/>
      <name val="TH SarabunPSK"/>
      <family val="2"/>
      <charset val="222"/>
    </font>
    <font>
      <sz val="14"/>
      <color rgb="FFFF0000"/>
      <name val="TH SarabunPSK"/>
      <family val="2"/>
      <charset val="222"/>
    </font>
    <font>
      <sz val="11"/>
      <color theme="1"/>
      <name val="Calibri"/>
      <family val="2"/>
      <charset val="222"/>
      <scheme val="minor"/>
    </font>
    <font>
      <sz val="15"/>
      <color theme="1"/>
      <name val="TH SarabunPSK"/>
      <family val="2"/>
    </font>
    <font>
      <b/>
      <sz val="16"/>
      <name val="TH SarabunPSK"/>
      <family val="2"/>
    </font>
    <font>
      <b/>
      <u/>
      <sz val="18"/>
      <color rgb="FFFF0000"/>
      <name val="TH SarabunPSK"/>
      <family val="2"/>
    </font>
    <font>
      <sz val="16"/>
      <name val="TH SarabunPSK"/>
      <family val="2"/>
    </font>
    <font>
      <sz val="14"/>
      <color rgb="FFFF0000"/>
      <name val="TH SarabunPSK"/>
      <family val="2"/>
    </font>
    <font>
      <sz val="14"/>
      <name val="TH SarabunPSK"/>
      <family val="2"/>
      <charset val="222"/>
    </font>
    <font>
      <b/>
      <sz val="15"/>
      <color theme="1"/>
      <name val="TH SarabunPSK"/>
      <family val="2"/>
    </font>
    <font>
      <b/>
      <sz val="9"/>
      <color theme="1"/>
      <name val="TH SarabunPSK"/>
      <family val="2"/>
    </font>
    <font>
      <sz val="17"/>
      <color theme="1"/>
      <name val="TH SarabunPSK"/>
      <family val="2"/>
    </font>
    <font>
      <b/>
      <sz val="17"/>
      <color theme="1"/>
      <name val="TH SarabunPSK"/>
      <family val="2"/>
    </font>
    <font>
      <b/>
      <sz val="12"/>
      <color theme="1"/>
      <name val="TH SarabunPSK"/>
      <family val="2"/>
    </font>
    <font>
      <sz val="14"/>
      <name val="TH SarabunPSK"/>
      <family val="2"/>
    </font>
    <font>
      <b/>
      <sz val="22"/>
      <name val="TH SarabunPSK"/>
      <family val="2"/>
    </font>
    <font>
      <b/>
      <u/>
      <sz val="12"/>
      <color theme="1"/>
      <name val="TH SarabunPSK"/>
      <family val="2"/>
    </font>
    <font>
      <b/>
      <sz val="11.3"/>
      <color theme="1"/>
      <name val="TH SarabunPSK"/>
      <family val="2"/>
    </font>
    <font>
      <b/>
      <u/>
      <sz val="11.3"/>
      <color theme="1"/>
      <name val="TH SarabunPSK"/>
      <family val="2"/>
    </font>
    <font>
      <b/>
      <sz val="17"/>
      <color rgb="FFFF0000"/>
      <name val="TH SarabunPSK"/>
      <family val="2"/>
    </font>
    <font>
      <b/>
      <sz val="12"/>
      <color rgb="FFFF0000"/>
      <name val="TH SarabunPSK"/>
      <family val="2"/>
    </font>
    <font>
      <b/>
      <u/>
      <sz val="16"/>
      <color theme="1"/>
      <name val="TH SarabunPSK"/>
      <family val="2"/>
    </font>
    <font>
      <sz val="16"/>
      <color rgb="FF00B050"/>
      <name val="TH SarabunPSK"/>
      <family val="2"/>
    </font>
    <font>
      <sz val="16"/>
      <color rgb="FFFF0000"/>
      <name val="TH SarabunPSK"/>
      <family val="2"/>
    </font>
    <font>
      <i/>
      <sz val="16"/>
      <color theme="1"/>
      <name val="TH SarabunPSK"/>
      <family val="2"/>
    </font>
    <font>
      <u/>
      <sz val="16"/>
      <color rgb="FFFF0000"/>
      <name val="TH SarabunPSK"/>
      <family val="2"/>
    </font>
    <font>
      <b/>
      <sz val="16"/>
      <color theme="1"/>
      <name val="TH SarabunPSK"/>
      <family val="2"/>
      <charset val="222"/>
    </font>
    <font>
      <b/>
      <sz val="7"/>
      <color theme="1"/>
      <name val="TH SarabunPSK"/>
      <family val="2"/>
    </font>
    <font>
      <sz val="12"/>
      <color theme="1"/>
      <name val="TH SarabunPSK"/>
      <family val="2"/>
    </font>
    <font>
      <b/>
      <i/>
      <sz val="18"/>
      <name val="TH SarabunPSK"/>
      <family val="2"/>
      <charset val="222"/>
    </font>
    <font>
      <b/>
      <i/>
      <sz val="18"/>
      <name val="JasmineUPC"/>
      <family val="1"/>
    </font>
    <font>
      <b/>
      <i/>
      <u/>
      <sz val="18"/>
      <name val="JasmineUPC"/>
      <family val="1"/>
    </font>
    <font>
      <b/>
      <i/>
      <u/>
      <sz val="22"/>
      <name val="JasmineUPC"/>
      <family val="1"/>
    </font>
    <font>
      <b/>
      <u/>
      <sz val="22"/>
      <name val="TH SarabunPSK"/>
      <family val="2"/>
      <charset val="222"/>
    </font>
    <font>
      <b/>
      <u/>
      <sz val="22"/>
      <color theme="1"/>
      <name val="TH SarabunPSK"/>
      <family val="2"/>
      <charset val="222"/>
    </font>
    <font>
      <b/>
      <i/>
      <u/>
      <sz val="28"/>
      <color theme="4"/>
      <name val="JasmineUPC"/>
      <family val="1"/>
    </font>
    <font>
      <b/>
      <i/>
      <u/>
      <sz val="36"/>
      <color theme="4"/>
      <name val="JasmineUPC"/>
      <family val="1"/>
    </font>
    <font>
      <b/>
      <i/>
      <sz val="26"/>
      <color theme="1"/>
      <name val="JasmineUPC"/>
      <family val="1"/>
    </font>
    <font>
      <sz val="16"/>
      <color theme="7"/>
      <name val="TH SarabunPSK"/>
      <family val="2"/>
    </font>
    <font>
      <b/>
      <sz val="8"/>
      <color theme="1"/>
      <name val="TH SarabunPSK"/>
      <family val="2"/>
    </font>
    <font>
      <sz val="10"/>
      <name val="TH SarabunPSK"/>
      <family val="2"/>
    </font>
    <font>
      <sz val="10"/>
      <color theme="1"/>
      <name val="TH SarabunPSK"/>
      <family val="2"/>
    </font>
    <font>
      <sz val="72"/>
      <color theme="1"/>
      <name val="TH SarabunPSK"/>
      <family val="2"/>
    </font>
    <font>
      <sz val="10"/>
      <color theme="1" tint="4.9989318521683403E-2"/>
      <name val="TH SarabunPSK"/>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8" tint="0.59999389629810485"/>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164" fontId="15" fillId="0" borderId="0" applyFont="0" applyFill="0" applyBorder="0" applyAlignment="0" applyProtection="0"/>
  </cellStyleXfs>
  <cellXfs count="186">
    <xf numFmtId="0" fontId="0" fillId="0" borderId="0" xfId="0"/>
    <xf numFmtId="0" fontId="4" fillId="0" borderId="0" xfId="0" applyFont="1" applyAlignment="1">
      <alignment horizontal="center" vertical="center" wrapText="1"/>
    </xf>
    <xf numFmtId="0" fontId="1" fillId="2" borderId="0" xfId="0" applyFont="1" applyFill="1" applyAlignment="1">
      <alignment horizontal="center"/>
    </xf>
    <xf numFmtId="0" fontId="5" fillId="0" borderId="0" xfId="0" applyFont="1" applyAlignment="1">
      <alignment vertical="center" shrinkToFit="1"/>
    </xf>
    <xf numFmtId="0" fontId="7" fillId="2" borderId="0" xfId="0" applyFont="1" applyFill="1" applyAlignment="1">
      <alignment vertical="center" shrinkToFit="1"/>
    </xf>
    <xf numFmtId="0" fontId="8" fillId="2" borderId="0" xfId="0" applyFont="1" applyFill="1" applyAlignment="1">
      <alignment vertical="top" wrapText="1"/>
    </xf>
    <xf numFmtId="0" fontId="5" fillId="2" borderId="0" xfId="0" applyFont="1" applyFill="1" applyAlignment="1">
      <alignment vertical="center" shrinkToFit="1"/>
    </xf>
    <xf numFmtId="0" fontId="8" fillId="2" borderId="0" xfId="0" applyFont="1" applyFill="1" applyAlignment="1">
      <alignment horizontal="center" vertical="top" wrapText="1"/>
    </xf>
    <xf numFmtId="0" fontId="10" fillId="2" borderId="0" xfId="0" applyFont="1" applyFill="1" applyAlignment="1">
      <alignment horizontal="center" vertical="top" wrapText="1"/>
    </xf>
    <xf numFmtId="0" fontId="7" fillId="2" borderId="0" xfId="0" applyFont="1" applyFill="1" applyAlignment="1">
      <alignment horizontal="center" vertical="center" textRotation="90" shrinkToFit="1"/>
    </xf>
    <xf numFmtId="0" fontId="10" fillId="0" borderId="0" xfId="0" applyFont="1"/>
    <xf numFmtId="0" fontId="1" fillId="0" borderId="0" xfId="0" applyFont="1" applyAlignment="1">
      <alignment horizontal="right" vertical="top"/>
    </xf>
    <xf numFmtId="0" fontId="1" fillId="0" borderId="0" xfId="0" applyFont="1"/>
    <xf numFmtId="2" fontId="1" fillId="2" borderId="0" xfId="0" applyNumberFormat="1" applyFont="1" applyFill="1" applyAlignment="1">
      <alignment horizontal="center"/>
    </xf>
    <xf numFmtId="0" fontId="5" fillId="2" borderId="0" xfId="0" applyFont="1" applyFill="1" applyAlignment="1">
      <alignment horizontal="center" vertical="center" shrinkToFit="1"/>
    </xf>
    <xf numFmtId="2" fontId="5" fillId="2" borderId="0" xfId="0" applyNumberFormat="1" applyFont="1" applyFill="1" applyAlignment="1">
      <alignment horizontal="center" vertical="center" shrinkToFit="1"/>
    </xf>
    <xf numFmtId="164" fontId="1" fillId="2" borderId="0" xfId="1" applyFont="1" applyFill="1" applyAlignment="1">
      <alignment horizontal="center"/>
    </xf>
    <xf numFmtId="164" fontId="5" fillId="2" borderId="0" xfId="1" applyFont="1" applyFill="1" applyAlignment="1">
      <alignment horizontal="center" vertical="center" shrinkToFit="1"/>
    </xf>
    <xf numFmtId="0" fontId="5" fillId="0" borderId="0" xfId="0" applyFont="1" applyAlignment="1">
      <alignment horizontal="center" vertical="center" shrinkToFit="1"/>
    </xf>
    <xf numFmtId="0" fontId="13" fillId="0" borderId="0" xfId="0" applyFont="1" applyAlignment="1">
      <alignment vertical="center" shrinkToFit="1"/>
    </xf>
    <xf numFmtId="0" fontId="1" fillId="0" borderId="0" xfId="0" applyFont="1" applyAlignment="1">
      <alignment horizontal="center" vertical="center"/>
    </xf>
    <xf numFmtId="0" fontId="18" fillId="0" borderId="0" xfId="0" applyFont="1" applyAlignment="1">
      <alignment horizontal="center"/>
    </xf>
    <xf numFmtId="166" fontId="16" fillId="0" borderId="0" xfId="0" applyNumberFormat="1" applyFont="1" applyAlignment="1" applyProtection="1">
      <alignment horizontal="center" vertical="center"/>
      <protection locked="0" hidden="1"/>
    </xf>
    <xf numFmtId="0" fontId="13" fillId="0" borderId="0" xfId="0" applyFont="1" applyAlignment="1">
      <alignment horizontal="center" vertical="center" shrinkToFit="1"/>
    </xf>
    <xf numFmtId="0" fontId="6" fillId="0" borderId="0" xfId="0" applyFont="1" applyAlignment="1">
      <alignment vertical="center" shrinkToFit="1"/>
    </xf>
    <xf numFmtId="0" fontId="14" fillId="0" borderId="0" xfId="0" applyFont="1" applyAlignment="1">
      <alignment vertical="center" shrinkToFit="1"/>
    </xf>
    <xf numFmtId="165" fontId="13" fillId="0" borderId="0" xfId="0" applyNumberFormat="1" applyFont="1" applyAlignment="1">
      <alignment vertical="center" shrinkToFit="1"/>
    </xf>
    <xf numFmtId="0" fontId="7" fillId="2" borderId="0" xfId="0" applyFont="1" applyFill="1" applyAlignment="1">
      <alignment horizontal="right" vertical="center" shrinkToFit="1"/>
    </xf>
    <xf numFmtId="0" fontId="3" fillId="2" borderId="0" xfId="0" applyFont="1" applyFill="1" applyAlignment="1" applyProtection="1">
      <alignment horizontal="right" vertical="center"/>
      <protection locked="0" hidden="1"/>
    </xf>
    <xf numFmtId="0" fontId="4" fillId="2" borderId="0" xfId="0" applyFont="1" applyFill="1" applyAlignment="1">
      <alignment horizontal="right" vertical="center" shrinkToFit="1"/>
    </xf>
    <xf numFmtId="3" fontId="16" fillId="2" borderId="0" xfId="1" applyNumberFormat="1" applyFont="1" applyFill="1" applyBorder="1" applyAlignment="1">
      <alignment horizontal="center" vertical="center" wrapText="1"/>
    </xf>
    <xf numFmtId="0" fontId="4" fillId="2" borderId="0" xfId="0" applyFont="1" applyFill="1" applyAlignment="1">
      <alignment horizontal="right" vertical="center"/>
    </xf>
    <xf numFmtId="166" fontId="16" fillId="2" borderId="4" xfId="0" applyNumberFormat="1" applyFont="1" applyFill="1" applyBorder="1" applyAlignment="1" applyProtection="1">
      <alignment vertical="center" shrinkToFit="1"/>
      <protection locked="0" hidden="1"/>
    </xf>
    <xf numFmtId="0" fontId="4" fillId="2" borderId="0" xfId="0" applyFont="1" applyFill="1" applyAlignment="1">
      <alignment horizontal="center" vertical="center"/>
    </xf>
    <xf numFmtId="167" fontId="6" fillId="2" borderId="4" xfId="1" applyNumberFormat="1" applyFont="1" applyFill="1" applyBorder="1" applyAlignment="1">
      <alignment horizontal="center" vertical="center" shrinkToFit="1"/>
    </xf>
    <xf numFmtId="0" fontId="13" fillId="2" borderId="4" xfId="0" applyFont="1" applyFill="1" applyBorder="1" applyAlignment="1">
      <alignment horizontal="right" vertical="center" shrinkToFit="1"/>
    </xf>
    <xf numFmtId="167" fontId="6" fillId="2" borderId="0" xfId="1" applyNumberFormat="1" applyFont="1" applyFill="1" applyBorder="1" applyAlignment="1">
      <alignment horizontal="center" vertical="center" shrinkToFit="1"/>
    </xf>
    <xf numFmtId="0" fontId="6" fillId="2" borderId="4" xfId="0" applyFont="1" applyFill="1" applyBorder="1" applyAlignment="1">
      <alignment horizontal="center"/>
    </xf>
    <xf numFmtId="0" fontId="6" fillId="2" borderId="4" xfId="0" applyFont="1" applyFill="1" applyBorder="1" applyAlignment="1">
      <alignment horizontal="center" vertical="center" shrinkToFit="1"/>
    </xf>
    <xf numFmtId="167" fontId="19" fillId="2" borderId="4" xfId="1" applyNumberFormat="1" applyFont="1" applyFill="1" applyBorder="1" applyAlignment="1">
      <alignment horizontal="center" vertical="center" shrinkToFit="1"/>
    </xf>
    <xf numFmtId="168" fontId="6" fillId="2" borderId="4" xfId="1" applyNumberFormat="1" applyFont="1" applyFill="1" applyBorder="1" applyAlignment="1">
      <alignment horizontal="center" vertical="center" shrinkToFit="1"/>
    </xf>
    <xf numFmtId="168" fontId="6" fillId="2" borderId="0" xfId="1" applyNumberFormat="1" applyFont="1" applyFill="1" applyBorder="1" applyAlignment="1">
      <alignment horizontal="center" vertical="center" shrinkToFit="1"/>
    </xf>
    <xf numFmtId="0" fontId="12" fillId="2" borderId="0" xfId="0" applyFont="1" applyFill="1" applyAlignment="1">
      <alignment horizontal="center" shrinkToFit="1"/>
    </xf>
    <xf numFmtId="3" fontId="6" fillId="2" borderId="4" xfId="1" applyNumberFormat="1" applyFont="1" applyFill="1" applyBorder="1" applyAlignment="1">
      <alignment horizontal="center" vertical="center" shrinkToFit="1"/>
    </xf>
    <xf numFmtId="169" fontId="6" fillId="2" borderId="4" xfId="0" applyNumberFormat="1" applyFont="1" applyFill="1" applyBorder="1" applyAlignment="1">
      <alignment horizontal="center" vertical="center" shrinkToFit="1"/>
    </xf>
    <xf numFmtId="0" fontId="21" fillId="2" borderId="4" xfId="0" applyFont="1" applyFill="1" applyBorder="1" applyAlignment="1">
      <alignment horizontal="right" vertical="center" shrinkToFit="1"/>
    </xf>
    <xf numFmtId="169" fontId="27" fillId="2" borderId="4" xfId="0" applyNumberFormat="1" applyFont="1" applyFill="1" applyBorder="1" applyAlignment="1">
      <alignment vertical="center" shrinkToFit="1"/>
    </xf>
    <xf numFmtId="0" fontId="13" fillId="2" borderId="0" xfId="0" applyFont="1" applyFill="1" applyAlignment="1">
      <alignment vertical="center" shrinkToFit="1"/>
    </xf>
    <xf numFmtId="0" fontId="18" fillId="2" borderId="0" xfId="0" applyFont="1" applyFill="1" applyAlignment="1">
      <alignment vertical="top"/>
    </xf>
    <xf numFmtId="164" fontId="1" fillId="2" borderId="0" xfId="1" applyFont="1" applyFill="1" applyAlignment="1" applyProtection="1">
      <alignment horizontal="center"/>
    </xf>
    <xf numFmtId="0" fontId="1" fillId="2" borderId="0" xfId="0" applyFont="1" applyFill="1" applyAlignment="1">
      <alignment horizontal="center" vertical="center"/>
    </xf>
    <xf numFmtId="0" fontId="30" fillId="2" borderId="0" xfId="0" applyFont="1" applyFill="1" applyAlignment="1">
      <alignment horizontal="right" vertical="center" shrinkToFit="1"/>
    </xf>
    <xf numFmtId="0" fontId="26" fillId="2" borderId="0" xfId="0" applyFont="1" applyFill="1" applyAlignment="1">
      <alignment horizontal="right" vertical="center" wrapText="1"/>
    </xf>
    <xf numFmtId="164" fontId="5" fillId="2" borderId="0" xfId="1" applyFont="1" applyFill="1" applyAlignment="1" applyProtection="1">
      <alignment horizontal="center" vertical="center" shrinkToFit="1"/>
    </xf>
    <xf numFmtId="0" fontId="26" fillId="2" borderId="4"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0" borderId="5" xfId="0" applyFont="1" applyBorder="1" applyAlignment="1" applyProtection="1">
      <alignment horizontal="center" vertical="center" shrinkToFit="1"/>
      <protection locked="0"/>
    </xf>
    <xf numFmtId="0" fontId="5" fillId="0" borderId="5" xfId="0" applyFont="1" applyBorder="1" applyAlignment="1" applyProtection="1">
      <alignment vertical="center" shrinkToFit="1"/>
      <protection locked="0"/>
    </xf>
    <xf numFmtId="1" fontId="5" fillId="0" borderId="5" xfId="0" applyNumberFormat="1" applyFont="1" applyBorder="1" applyAlignment="1" applyProtection="1">
      <alignment horizontal="center" vertical="center" shrinkToFit="1"/>
      <protection locked="0"/>
    </xf>
    <xf numFmtId="0" fontId="5" fillId="0" borderId="4" xfId="0" applyFont="1" applyBorder="1" applyAlignment="1" applyProtection="1">
      <alignment horizontal="center" vertical="center" shrinkToFit="1"/>
      <protection locked="0"/>
    </xf>
    <xf numFmtId="0" fontId="5" fillId="0" borderId="4" xfId="0" applyFont="1" applyBorder="1" applyAlignment="1" applyProtection="1">
      <alignment vertical="center" shrinkToFit="1"/>
      <protection locked="0"/>
    </xf>
    <xf numFmtId="2" fontId="5" fillId="0" borderId="4" xfId="0" applyNumberFormat="1" applyFont="1" applyBorder="1" applyAlignment="1" applyProtection="1">
      <alignment horizontal="center" vertical="center" shrinkToFit="1"/>
      <protection locked="0"/>
    </xf>
    <xf numFmtId="49" fontId="5" fillId="0" borderId="4" xfId="0" applyNumberFormat="1" applyFont="1" applyBorder="1" applyAlignment="1" applyProtection="1">
      <alignment vertical="center" shrinkToFit="1"/>
      <protection locked="0"/>
    </xf>
    <xf numFmtId="1" fontId="5" fillId="0" borderId="4" xfId="0" applyNumberFormat="1"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49" fontId="5" fillId="0" borderId="0" xfId="0" applyNumberFormat="1" applyFont="1" applyAlignment="1" applyProtection="1">
      <alignment vertical="center" shrinkToFit="1"/>
      <protection locked="0"/>
    </xf>
    <xf numFmtId="0" fontId="5" fillId="0" borderId="0" xfId="0" applyFont="1" applyAlignment="1" applyProtection="1">
      <alignment vertical="center" shrinkToFit="1"/>
      <protection locked="0"/>
    </xf>
    <xf numFmtId="2" fontId="5" fillId="0" borderId="0" xfId="0" applyNumberFormat="1" applyFont="1" applyAlignment="1" applyProtection="1">
      <alignment horizontal="center" vertical="center" shrinkToFit="1"/>
      <protection locked="0"/>
    </xf>
    <xf numFmtId="164" fontId="5" fillId="0" borderId="0" xfId="1" applyFont="1" applyAlignment="1" applyProtection="1">
      <alignment horizontal="center" vertical="center" shrinkToFit="1"/>
      <protection locked="0"/>
    </xf>
    <xf numFmtId="1" fontId="5" fillId="0" borderId="0" xfId="0" applyNumberFormat="1" applyFont="1" applyAlignment="1" applyProtection="1">
      <alignment horizontal="center" vertical="center" shrinkToFit="1"/>
      <protection locked="0"/>
    </xf>
    <xf numFmtId="0" fontId="8" fillId="2" borderId="0" xfId="0" applyFont="1" applyFill="1" applyAlignment="1">
      <alignment horizontal="center"/>
    </xf>
    <xf numFmtId="0" fontId="17" fillId="2" borderId="0" xfId="0" applyFont="1" applyFill="1" applyAlignment="1">
      <alignment vertical="center" wrapText="1"/>
    </xf>
    <xf numFmtId="166" fontId="16" fillId="2" borderId="0" xfId="0" applyNumberFormat="1" applyFont="1" applyFill="1" applyAlignment="1" applyProtection="1">
      <alignment vertical="center" shrinkToFit="1"/>
      <protection locked="0" hidden="1"/>
    </xf>
    <xf numFmtId="2" fontId="4" fillId="2" borderId="0" xfId="0" applyNumberFormat="1" applyFont="1" applyFill="1" applyAlignment="1">
      <alignment horizontal="center" vertical="center" shrinkToFit="1"/>
    </xf>
    <xf numFmtId="0" fontId="9" fillId="2" borderId="0" xfId="0" applyFont="1" applyFill="1" applyAlignment="1">
      <alignment horizontal="center" vertical="center" shrinkToFit="1"/>
    </xf>
    <xf numFmtId="0" fontId="6" fillId="2" borderId="0" xfId="0" applyFont="1" applyFill="1" applyAlignment="1">
      <alignment horizontal="center" vertical="center" shrinkToFit="1"/>
    </xf>
    <xf numFmtId="0" fontId="24" fillId="0" borderId="0" xfId="0" applyFont="1" applyProtection="1">
      <protection locked="0"/>
    </xf>
    <xf numFmtId="0" fontId="25" fillId="0" borderId="4" xfId="0" applyFont="1" applyBorder="1" applyAlignment="1" applyProtection="1">
      <alignment horizontal="center" vertical="center"/>
      <protection locked="0"/>
    </xf>
    <xf numFmtId="0" fontId="25" fillId="0" borderId="4"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shrinkToFit="1"/>
      <protection locked="0"/>
    </xf>
    <xf numFmtId="0" fontId="25" fillId="0" borderId="0" xfId="0" applyFont="1" applyAlignment="1" applyProtection="1">
      <alignment horizontal="center" vertical="center"/>
      <protection locked="0"/>
    </xf>
    <xf numFmtId="0" fontId="25" fillId="2" borderId="4" xfId="0" applyFont="1" applyFill="1" applyBorder="1" applyAlignment="1">
      <alignment horizontal="center" vertical="center" wrapText="1"/>
    </xf>
    <xf numFmtId="3" fontId="16" fillId="0" borderId="4" xfId="1" applyNumberFormat="1" applyFont="1" applyFill="1" applyBorder="1" applyAlignment="1" applyProtection="1">
      <alignment horizontal="center" vertical="center" shrinkToFit="1"/>
      <protection locked="0"/>
    </xf>
    <xf numFmtId="1" fontId="6" fillId="5" borderId="4" xfId="0" applyNumberFormat="1" applyFont="1" applyFill="1" applyBorder="1" applyAlignment="1">
      <alignment horizontal="center" vertical="center" shrinkToFit="1"/>
    </xf>
    <xf numFmtId="0" fontId="6" fillId="5" borderId="4" xfId="0" applyFont="1" applyFill="1" applyBorder="1" applyAlignment="1">
      <alignment horizontal="center" vertical="center" shrinkToFit="1"/>
    </xf>
    <xf numFmtId="2" fontId="40" fillId="2" borderId="1" xfId="0" applyNumberFormat="1" applyFont="1" applyFill="1" applyBorder="1" applyAlignment="1">
      <alignment horizontal="center" vertical="center" wrapText="1"/>
    </xf>
    <xf numFmtId="0" fontId="40" fillId="2" borderId="4" xfId="0" applyFont="1" applyFill="1" applyBorder="1" applyAlignment="1">
      <alignment horizontal="center" vertical="center" wrapText="1" shrinkToFit="1"/>
    </xf>
    <xf numFmtId="165" fontId="2" fillId="2" borderId="2"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5" fillId="0" borderId="4" xfId="0" applyFont="1" applyBorder="1" applyAlignment="1" applyProtection="1">
      <alignment horizontal="center"/>
      <protection locked="0"/>
    </xf>
    <xf numFmtId="0" fontId="5" fillId="0" borderId="4" xfId="0" applyFont="1" applyBorder="1" applyProtection="1">
      <protection locked="0"/>
    </xf>
    <xf numFmtId="0" fontId="5" fillId="0" borderId="4" xfId="0" applyFont="1" applyBorder="1" applyAlignment="1" applyProtection="1">
      <alignment shrinkToFit="1"/>
      <protection locked="0"/>
    </xf>
    <xf numFmtId="0" fontId="5" fillId="2" borderId="4" xfId="0" applyFont="1" applyFill="1" applyBorder="1" applyAlignment="1">
      <alignment horizontal="center"/>
    </xf>
    <xf numFmtId="0" fontId="5" fillId="0" borderId="0" xfId="0" applyFont="1" applyAlignment="1" applyProtection="1">
      <alignment horizontal="center"/>
      <protection locked="0"/>
    </xf>
    <xf numFmtId="0" fontId="5" fillId="0" borderId="0" xfId="0" applyFont="1" applyProtection="1">
      <protection locked="0"/>
    </xf>
    <xf numFmtId="0" fontId="5" fillId="0" borderId="0" xfId="0" applyFont="1" applyAlignment="1" applyProtection="1">
      <alignment shrinkToFit="1"/>
      <protection locked="0"/>
    </xf>
    <xf numFmtId="0" fontId="26" fillId="2" borderId="0" xfId="0" applyFont="1" applyFill="1" applyAlignment="1" applyProtection="1">
      <alignment vertical="center" shrinkToFit="1"/>
      <protection locked="0"/>
    </xf>
    <xf numFmtId="0" fontId="52" fillId="2" borderId="0" xfId="0" applyFont="1" applyFill="1" applyAlignment="1">
      <alignment vertical="center" shrinkToFit="1"/>
    </xf>
    <xf numFmtId="166" fontId="16" fillId="3" borderId="4" xfId="0" applyNumberFormat="1" applyFont="1" applyFill="1" applyBorder="1" applyAlignment="1" applyProtection="1">
      <alignment vertical="center" shrinkToFit="1"/>
      <protection locked="0"/>
    </xf>
    <xf numFmtId="0" fontId="16" fillId="3" borderId="4" xfId="0" applyFont="1" applyFill="1" applyBorder="1" applyAlignment="1" applyProtection="1">
      <alignment horizontal="center" vertical="center" shrinkToFit="1"/>
      <protection locked="0"/>
    </xf>
    <xf numFmtId="3" fontId="16" fillId="2" borderId="4" xfId="1" applyNumberFormat="1" applyFont="1" applyFill="1" applyBorder="1" applyAlignment="1">
      <alignment horizontal="center" vertical="center" shrinkToFit="1"/>
    </xf>
    <xf numFmtId="169" fontId="20" fillId="2" borderId="0" xfId="0" applyNumberFormat="1" applyFont="1" applyFill="1" applyAlignment="1">
      <alignment vertical="center" shrinkToFit="1"/>
    </xf>
    <xf numFmtId="49" fontId="5" fillId="0" borderId="5" xfId="0" applyNumberFormat="1" applyFont="1" applyBorder="1" applyAlignment="1" applyProtection="1">
      <alignment horizontal="center" vertical="center" shrinkToFit="1"/>
      <protection locked="0"/>
    </xf>
    <xf numFmtId="0" fontId="54" fillId="0" borderId="4" xfId="0" applyFont="1" applyBorder="1" applyAlignment="1">
      <alignment horizontal="center" vertical="center"/>
    </xf>
    <xf numFmtId="0" fontId="54" fillId="0" borderId="4" xfId="0" applyFont="1" applyBorder="1" applyAlignment="1" applyProtection="1">
      <alignment horizontal="center" vertical="center" shrinkToFit="1"/>
      <protection locked="0"/>
    </xf>
    <xf numFmtId="0" fontId="5" fillId="3" borderId="4" xfId="0" applyFont="1" applyFill="1" applyBorder="1" applyAlignment="1" applyProtection="1">
      <alignment vertical="center" wrapText="1"/>
      <protection locked="0" hidden="1"/>
    </xf>
    <xf numFmtId="2" fontId="5" fillId="0" borderId="5" xfId="0" quotePrefix="1" applyNumberFormat="1" applyFont="1" applyBorder="1" applyAlignment="1" applyProtection="1">
      <alignment horizontal="center" vertical="center" shrinkToFit="1"/>
      <protection locked="0"/>
    </xf>
    <xf numFmtId="2" fontId="5" fillId="0" borderId="4" xfId="0" quotePrefix="1" applyNumberFormat="1" applyFont="1" applyBorder="1" applyAlignment="1" applyProtection="1">
      <alignment horizontal="center" vertical="center" shrinkToFit="1"/>
      <protection locked="0"/>
    </xf>
    <xf numFmtId="49" fontId="5" fillId="0" borderId="5" xfId="0" quotePrefix="1" applyNumberFormat="1" applyFont="1" applyBorder="1" applyAlignment="1" applyProtection="1">
      <alignment horizontal="center" vertical="center" shrinkToFit="1"/>
      <protection locked="0"/>
    </xf>
    <xf numFmtId="0" fontId="5" fillId="0" borderId="5" xfId="0" applyFont="1" applyBorder="1" applyAlignment="1" applyProtection="1">
      <alignment vertical="center" wrapText="1" shrinkToFit="1"/>
      <protection locked="0"/>
    </xf>
    <xf numFmtId="0" fontId="20" fillId="0" borderId="0" xfId="0" applyFont="1" applyAlignment="1">
      <alignment vertical="center" shrinkToFit="1"/>
    </xf>
    <xf numFmtId="164" fontId="5" fillId="0" borderId="5" xfId="1" quotePrefix="1" applyFont="1" applyBorder="1" applyAlignment="1" applyProtection="1">
      <alignment horizontal="center" vertical="center" shrinkToFit="1"/>
      <protection locked="0"/>
    </xf>
    <xf numFmtId="49" fontId="5" fillId="0" borderId="4" xfId="0" quotePrefix="1" applyNumberFormat="1" applyFont="1" applyBorder="1" applyAlignment="1" applyProtection="1">
      <alignment horizontal="center" vertical="center" shrinkToFit="1"/>
      <protection locked="0"/>
    </xf>
    <xf numFmtId="0" fontId="5" fillId="0" borderId="4" xfId="0" applyFont="1" applyBorder="1" applyAlignment="1" applyProtection="1">
      <alignment horizontal="center" shrinkToFit="1"/>
      <protection locked="0"/>
    </xf>
    <xf numFmtId="0" fontId="6" fillId="3" borderId="4" xfId="0" applyFont="1" applyFill="1" applyBorder="1" applyAlignment="1" applyProtection="1">
      <alignment vertical="center" wrapText="1"/>
      <protection locked="0" hidden="1"/>
    </xf>
    <xf numFmtId="0" fontId="6" fillId="0" borderId="4"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49" fontId="6" fillId="0" borderId="4" xfId="0" applyNumberFormat="1" applyFont="1" applyBorder="1" applyAlignment="1" applyProtection="1">
      <alignment vertical="center" shrinkToFit="1"/>
      <protection locked="0"/>
    </xf>
    <xf numFmtId="0" fontId="6" fillId="0" borderId="4" xfId="0" applyFont="1" applyBorder="1" applyAlignment="1">
      <alignment horizontal="center" vertical="center"/>
    </xf>
    <xf numFmtId="0" fontId="6" fillId="0" borderId="4" xfId="0" applyFont="1" applyBorder="1" applyProtection="1">
      <protection locked="0"/>
    </xf>
    <xf numFmtId="0" fontId="6" fillId="0" borderId="4" xfId="0" applyFont="1" applyBorder="1" applyAlignment="1" applyProtection="1">
      <alignment horizontal="center" shrinkToFit="1"/>
      <protection locked="0"/>
    </xf>
    <xf numFmtId="0" fontId="55" fillId="0" borderId="5" xfId="0" applyFont="1" applyBorder="1" applyAlignment="1" applyProtection="1">
      <alignment vertical="center" shrinkToFit="1"/>
      <protection locked="0"/>
    </xf>
    <xf numFmtId="0" fontId="6" fillId="0" borderId="5" xfId="0" applyFont="1" applyBorder="1" applyAlignment="1" applyProtection="1">
      <alignment vertical="center" shrinkToFit="1"/>
      <protection locked="0"/>
    </xf>
    <xf numFmtId="0" fontId="56" fillId="0" borderId="4" xfId="0" applyFont="1" applyBorder="1" applyAlignment="1">
      <alignment horizontal="left" vertical="center"/>
    </xf>
    <xf numFmtId="0" fontId="53" fillId="0" borderId="1" xfId="0" applyFont="1" applyBorder="1" applyAlignment="1" applyProtection="1">
      <alignment horizontal="center" vertical="center" wrapText="1" shrinkToFit="1"/>
      <protection locked="0"/>
    </xf>
    <xf numFmtId="0" fontId="53" fillId="0" borderId="3" xfId="0" applyFont="1" applyBorder="1" applyAlignment="1" applyProtection="1">
      <alignment horizontal="center" vertical="center" wrapText="1" shrinkToFit="1"/>
      <protection locked="0"/>
    </xf>
    <xf numFmtId="0" fontId="42" fillId="2" borderId="0" xfId="0" applyFont="1" applyFill="1" applyAlignment="1">
      <alignment horizontal="left" wrapText="1"/>
    </xf>
    <xf numFmtId="0" fontId="7" fillId="2" borderId="0" xfId="0" applyFont="1" applyFill="1" applyAlignment="1">
      <alignment horizontal="right" vertical="center" shrinkToFit="1"/>
    </xf>
    <xf numFmtId="0" fontId="6" fillId="3" borderId="4" xfId="0" applyFont="1" applyFill="1" applyBorder="1" applyAlignment="1">
      <alignment horizontal="center" vertical="center" shrinkToFit="1"/>
    </xf>
    <xf numFmtId="0" fontId="26" fillId="2" borderId="0" xfId="0" applyFont="1" applyFill="1" applyAlignment="1">
      <alignment horizontal="right" vertical="center"/>
    </xf>
    <xf numFmtId="0" fontId="14" fillId="2" borderId="0" xfId="0" applyFont="1" applyFill="1" applyAlignment="1">
      <alignment horizontal="left" vertical="center" shrinkToFit="1"/>
    </xf>
    <xf numFmtId="0" fontId="26" fillId="4" borderId="6" xfId="0" applyFont="1" applyFill="1" applyBorder="1" applyAlignment="1">
      <alignment horizontal="left" vertical="center" wrapText="1" shrinkToFit="1"/>
    </xf>
    <xf numFmtId="0" fontId="2" fillId="4" borderId="6" xfId="0" applyFont="1" applyFill="1" applyBorder="1" applyAlignment="1">
      <alignment horizontal="left" vertical="center" wrapText="1" shrinkToFit="1"/>
    </xf>
    <xf numFmtId="0" fontId="2" fillId="4" borderId="0" xfId="0" applyFont="1" applyFill="1" applyAlignment="1">
      <alignment horizontal="left" vertical="center" wrapText="1" shrinkToFit="1"/>
    </xf>
    <xf numFmtId="0" fontId="4" fillId="5" borderId="4" xfId="0" applyFont="1" applyFill="1" applyBorder="1" applyAlignment="1">
      <alignment horizontal="center" vertical="center" textRotation="90" shrinkToFit="1"/>
    </xf>
    <xf numFmtId="0" fontId="3" fillId="5" borderId="2" xfId="0" applyFont="1" applyFill="1" applyBorder="1" applyAlignment="1">
      <alignment horizontal="center" vertical="center" shrinkToFit="1"/>
    </xf>
    <xf numFmtId="0" fontId="3" fillId="5" borderId="3" xfId="0" applyFont="1" applyFill="1" applyBorder="1" applyAlignment="1">
      <alignment horizontal="center" vertical="center" shrinkToFit="1"/>
    </xf>
    <xf numFmtId="0" fontId="3" fillId="5" borderId="4" xfId="0" applyFont="1" applyFill="1" applyBorder="1" applyAlignment="1">
      <alignment horizontal="center" vertical="center" shrinkToFit="1"/>
    </xf>
    <xf numFmtId="0" fontId="13" fillId="2" borderId="3" xfId="0" applyFont="1" applyFill="1" applyBorder="1" applyAlignment="1">
      <alignment horizontal="right" vertical="center" shrinkToFit="1"/>
    </xf>
    <xf numFmtId="0" fontId="13" fillId="2" borderId="4" xfId="0" applyFont="1" applyFill="1" applyBorder="1" applyAlignment="1">
      <alignment horizontal="right" vertical="center" shrinkToFit="1"/>
    </xf>
    <xf numFmtId="0" fontId="39" fillId="5" borderId="2" xfId="0" applyFont="1" applyFill="1" applyBorder="1" applyAlignment="1">
      <alignment horizontal="center" vertical="center" shrinkToFit="1"/>
    </xf>
    <xf numFmtId="0" fontId="39" fillId="5" borderId="3" xfId="0" applyFont="1" applyFill="1" applyBorder="1" applyAlignment="1">
      <alignment horizontal="center" vertical="center" shrinkToFit="1"/>
    </xf>
    <xf numFmtId="0" fontId="13" fillId="2" borderId="2" xfId="0" applyFont="1" applyFill="1" applyBorder="1" applyAlignment="1">
      <alignment horizontal="center" vertical="center" shrinkToFit="1"/>
    </xf>
    <xf numFmtId="0" fontId="13" fillId="2" borderId="3" xfId="0" applyFont="1" applyFill="1" applyBorder="1" applyAlignment="1">
      <alignment horizontal="center" vertical="center" shrinkToFit="1"/>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4" fillId="4" borderId="9" xfId="0" applyFont="1" applyFill="1" applyBorder="1" applyAlignment="1">
      <alignment horizontal="center" vertical="center" textRotation="90" shrinkToFit="1"/>
    </xf>
    <xf numFmtId="0" fontId="4" fillId="4" borderId="10" xfId="0" applyFont="1" applyFill="1" applyBorder="1" applyAlignment="1">
      <alignment horizontal="center" vertical="center" textRotation="90" shrinkToFit="1"/>
    </xf>
    <xf numFmtId="0" fontId="4" fillId="4" borderId="5" xfId="0" applyFont="1" applyFill="1" applyBorder="1" applyAlignment="1">
      <alignment horizontal="center" vertical="center" textRotation="90" shrinkToFit="1"/>
    </xf>
    <xf numFmtId="0" fontId="3" fillId="6" borderId="1" xfId="0" applyFont="1" applyFill="1" applyBorder="1" applyAlignment="1">
      <alignment horizontal="center" vertical="center" shrinkToFit="1"/>
    </xf>
    <xf numFmtId="0" fontId="3" fillId="6" borderId="2" xfId="0" applyFont="1" applyFill="1" applyBorder="1" applyAlignment="1">
      <alignment horizontal="center" vertical="center" shrinkToFit="1"/>
    </xf>
    <xf numFmtId="0" fontId="3" fillId="6" borderId="3" xfId="0" applyFont="1" applyFill="1" applyBorder="1" applyAlignment="1">
      <alignment horizontal="center" vertical="center" shrinkToFit="1"/>
    </xf>
    <xf numFmtId="0" fontId="39" fillId="6" borderId="1" xfId="0" applyFont="1" applyFill="1" applyBorder="1" applyAlignment="1">
      <alignment horizontal="center" vertical="center" shrinkToFit="1"/>
    </xf>
    <xf numFmtId="0" fontId="39" fillId="6" borderId="2" xfId="0" applyFont="1" applyFill="1" applyBorder="1" applyAlignment="1">
      <alignment horizontal="center" vertical="center" shrinkToFit="1"/>
    </xf>
    <xf numFmtId="0" fontId="39" fillId="6" borderId="3" xfId="0" applyFont="1" applyFill="1" applyBorder="1" applyAlignment="1">
      <alignment horizontal="center" vertical="center" shrinkToFit="1"/>
    </xf>
    <xf numFmtId="0" fontId="4" fillId="6" borderId="9" xfId="0" applyFont="1" applyFill="1" applyBorder="1" applyAlignment="1">
      <alignment horizontal="center" vertical="center" textRotation="90" shrinkToFit="1"/>
    </xf>
    <xf numFmtId="0" fontId="4" fillId="6" borderId="10" xfId="0" applyFont="1" applyFill="1" applyBorder="1" applyAlignment="1">
      <alignment horizontal="center" vertical="center" textRotation="90" shrinkToFit="1"/>
    </xf>
    <xf numFmtId="0" fontId="4" fillId="6" borderId="5" xfId="0" applyFont="1" applyFill="1" applyBorder="1" applyAlignment="1">
      <alignment horizontal="center" vertical="center" textRotation="90" shrinkToFit="1"/>
    </xf>
    <xf numFmtId="49" fontId="13" fillId="2" borderId="4" xfId="0" applyNumberFormat="1" applyFont="1" applyFill="1" applyBorder="1" applyAlignment="1">
      <alignment horizontal="right" vertical="center" shrinkToFit="1"/>
    </xf>
    <xf numFmtId="0" fontId="3" fillId="4" borderId="4" xfId="0" applyFont="1" applyFill="1" applyBorder="1" applyAlignment="1">
      <alignment horizontal="center" vertical="center" shrinkToFit="1"/>
    </xf>
    <xf numFmtId="0" fontId="3" fillId="6" borderId="4" xfId="0" applyFont="1" applyFill="1" applyBorder="1" applyAlignment="1">
      <alignment horizontal="center" vertical="center" shrinkToFit="1"/>
    </xf>
    <xf numFmtId="0" fontId="3" fillId="4" borderId="1" xfId="0" applyFont="1" applyFill="1" applyBorder="1" applyAlignment="1">
      <alignment horizontal="center" vertical="center" shrinkToFit="1"/>
    </xf>
    <xf numFmtId="0" fontId="3" fillId="4" borderId="2" xfId="0" applyFont="1" applyFill="1" applyBorder="1" applyAlignment="1">
      <alignment horizontal="center" vertical="center" shrinkToFit="1"/>
    </xf>
    <xf numFmtId="0" fontId="3" fillId="4" borderId="3" xfId="0" applyFont="1" applyFill="1" applyBorder="1" applyAlignment="1">
      <alignment horizontal="center" vertical="center" shrinkToFit="1"/>
    </xf>
    <xf numFmtId="0" fontId="13" fillId="2" borderId="4" xfId="0" applyFont="1" applyFill="1" applyBorder="1" applyAlignment="1">
      <alignment horizontal="left" shrinkToFit="1"/>
    </xf>
    <xf numFmtId="0" fontId="13" fillId="2" borderId="5" xfId="0" applyFont="1" applyFill="1" applyBorder="1" applyAlignment="1">
      <alignment vertical="center" shrinkToFit="1"/>
    </xf>
    <xf numFmtId="0" fontId="13" fillId="2" borderId="4" xfId="0" applyFont="1" applyFill="1" applyBorder="1" applyAlignment="1">
      <alignment vertical="center" shrinkToFit="1"/>
    </xf>
    <xf numFmtId="0" fontId="46" fillId="2" borderId="0" xfId="0" applyFont="1" applyFill="1" applyAlignment="1">
      <alignment horizontal="center" vertical="center"/>
    </xf>
    <xf numFmtId="0" fontId="47" fillId="2" borderId="0" xfId="0" applyFont="1" applyFill="1" applyAlignment="1">
      <alignment horizontal="center" vertical="center"/>
    </xf>
    <xf numFmtId="0" fontId="22" fillId="2" borderId="0" xfId="0" applyFont="1" applyFill="1" applyAlignment="1">
      <alignment horizontal="center" vertical="center"/>
    </xf>
    <xf numFmtId="0" fontId="22" fillId="2" borderId="7" xfId="0" applyFont="1" applyFill="1" applyBorder="1" applyAlignment="1">
      <alignment horizontal="center" vertical="center"/>
    </xf>
    <xf numFmtId="0" fontId="16" fillId="2" borderId="1" xfId="0" applyFont="1" applyFill="1" applyBorder="1" applyAlignment="1" applyProtection="1">
      <alignment horizontal="center" vertical="center" shrinkToFit="1"/>
      <protection locked="0" hidden="1"/>
    </xf>
    <xf numFmtId="0" fontId="16" fillId="2" borderId="3" xfId="0" applyFont="1" applyFill="1" applyBorder="1" applyAlignment="1" applyProtection="1">
      <alignment horizontal="center" vertical="center" shrinkToFit="1"/>
      <protection locked="0" hidden="1"/>
    </xf>
    <xf numFmtId="0" fontId="3" fillId="2" borderId="0" xfId="0" applyFont="1" applyFill="1" applyAlignment="1">
      <alignment horizontal="right" vertical="center"/>
    </xf>
    <xf numFmtId="0" fontId="19" fillId="2" borderId="4" xfId="0" applyFont="1" applyFill="1" applyBorder="1" applyAlignment="1">
      <alignment horizontal="center" vertical="center" shrinkToFit="1"/>
    </xf>
    <xf numFmtId="0" fontId="17" fillId="2" borderId="0" xfId="0" applyFont="1" applyFill="1" applyAlignment="1">
      <alignment horizontal="right" vertical="center" wrapText="1"/>
    </xf>
    <xf numFmtId="0" fontId="13" fillId="0" borderId="0" xfId="0" applyFont="1" applyAlignment="1">
      <alignment horizontal="left" vertical="center" shrinkToFit="1"/>
    </xf>
    <xf numFmtId="2" fontId="4" fillId="5" borderId="4" xfId="0" applyNumberFormat="1" applyFont="1" applyFill="1" applyBorder="1" applyAlignment="1">
      <alignment horizontal="center" vertical="center" shrinkToFit="1"/>
    </xf>
    <xf numFmtId="0" fontId="4" fillId="5" borderId="4" xfId="0" applyFont="1" applyFill="1" applyBorder="1" applyAlignment="1">
      <alignment horizontal="center" vertical="center" shrinkToFit="1"/>
    </xf>
    <xf numFmtId="0" fontId="12" fillId="5" borderId="4" xfId="0" applyFont="1" applyFill="1" applyBorder="1" applyAlignment="1">
      <alignment horizontal="center" vertical="center" shrinkToFit="1"/>
    </xf>
    <xf numFmtId="0" fontId="6" fillId="2" borderId="8" xfId="0" applyFont="1" applyFill="1" applyBorder="1" applyAlignment="1" applyProtection="1">
      <alignment horizontal="left" vertical="top" wrapText="1"/>
      <protection locked="0"/>
    </xf>
    <xf numFmtId="0" fontId="50" fillId="2" borderId="0" xfId="0" applyFont="1" applyFill="1" applyAlignment="1" applyProtection="1">
      <alignment horizontal="center"/>
      <protection locked="0"/>
    </xf>
  </cellXfs>
  <cellStyles count="2">
    <cellStyle name="จุลภาค" xfId="1" builtinId="3"/>
    <cellStyle name="ปกติ" xfId="0" builtinId="0"/>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48418</xdr:colOff>
      <xdr:row>1</xdr:row>
      <xdr:rowOff>24709</xdr:rowOff>
    </xdr:from>
    <xdr:to>
      <xdr:col>12</xdr:col>
      <xdr:colOff>357401</xdr:colOff>
      <xdr:row>1</xdr:row>
      <xdr:rowOff>278853</xdr:rowOff>
    </xdr:to>
    <xdr:sp macro="" textlink="">
      <xdr:nvSpPr>
        <xdr:cNvPr id="7" name="Text Box 6">
          <a:extLst>
            <a:ext uri="{FF2B5EF4-FFF2-40B4-BE49-F238E27FC236}">
              <a16:creationId xmlns:a16="http://schemas.microsoft.com/office/drawing/2014/main" id="{D2EFAA59-1237-4938-9C1A-BDA2D203FBA6}"/>
            </a:ext>
          </a:extLst>
        </xdr:cNvPr>
        <xdr:cNvSpPr txBox="1">
          <a:spLocks noChangeArrowheads="1"/>
        </xdr:cNvSpPr>
      </xdr:nvSpPr>
      <xdr:spPr bwMode="auto">
        <a:xfrm>
          <a:off x="9084468" y="81859"/>
          <a:ext cx="1197983" cy="254144"/>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000" b="1" i="0" strike="noStrike">
              <a:solidFill>
                <a:schemeClr val="accent1"/>
              </a:solidFill>
              <a:latin typeface="JasmineUPC" panose="02020603050405020304" pitchFamily="18" charset="-34"/>
              <a:cs typeface="JasmineUPC" panose="02020603050405020304" pitchFamily="18" charset="-34"/>
            </a:rPr>
            <a:t>แบบฟอร์มเก็บข้อมูล</a:t>
          </a:r>
          <a:r>
            <a:rPr lang="en-US" sz="1000" b="1" i="0" strike="noStrike">
              <a:solidFill>
                <a:schemeClr val="accent1"/>
              </a:solidFill>
              <a:latin typeface="JasmineUPC" panose="02020603050405020304" pitchFamily="18" charset="-34"/>
              <a:cs typeface="JasmineUPC" panose="02020603050405020304" pitchFamily="18" charset="-34"/>
            </a:rPr>
            <a:t>HRD</a:t>
          </a:r>
          <a:endParaRPr lang="th-TH" sz="10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twoCellAnchor>
    <xdr:from>
      <xdr:col>0</xdr:col>
      <xdr:colOff>120650</xdr:colOff>
      <xdr:row>1</xdr:row>
      <xdr:rowOff>12700</xdr:rowOff>
    </xdr:from>
    <xdr:to>
      <xdr:col>1</xdr:col>
      <xdr:colOff>584200</xdr:colOff>
      <xdr:row>4</xdr:row>
      <xdr:rowOff>6350</xdr:rowOff>
    </xdr:to>
    <xdr:sp macro="" textlink="">
      <xdr:nvSpPr>
        <xdr:cNvPr id="3" name="TextBox 2">
          <a:extLst>
            <a:ext uri="{FF2B5EF4-FFF2-40B4-BE49-F238E27FC236}">
              <a16:creationId xmlns:a16="http://schemas.microsoft.com/office/drawing/2014/main" id="{A4E61674-71F3-488A-AA65-748849F9809E}"/>
            </a:ext>
          </a:extLst>
        </xdr:cNvPr>
        <xdr:cNvSpPr txBox="1"/>
      </xdr:nvSpPr>
      <xdr:spPr>
        <a:xfrm>
          <a:off x="120650" y="69850"/>
          <a:ext cx="704850" cy="6794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100" b="1" i="1">
              <a:solidFill>
                <a:srgbClr val="FF0000"/>
              </a:solidFill>
              <a:latin typeface="TH SarabunPSK" panose="020B0500040200020003" pitchFamily="34" charset="-34"/>
              <a:cs typeface="TH SarabunPSK" panose="020B0500040200020003" pitchFamily="34" charset="-34"/>
            </a:rPr>
            <a:t>*กรอกข้อมูลเฉพาะช่องขาวเท่านั้น*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55562</xdr:colOff>
      <xdr:row>0</xdr:row>
      <xdr:rowOff>111126</xdr:rowOff>
    </xdr:from>
    <xdr:to>
      <xdr:col>2</xdr:col>
      <xdr:colOff>666750</xdr:colOff>
      <xdr:row>0</xdr:row>
      <xdr:rowOff>404814</xdr:rowOff>
    </xdr:to>
    <xdr:sp macro="" textlink="">
      <xdr:nvSpPr>
        <xdr:cNvPr id="3" name="TextBox 2">
          <a:extLst>
            <a:ext uri="{FF2B5EF4-FFF2-40B4-BE49-F238E27FC236}">
              <a16:creationId xmlns:a16="http://schemas.microsoft.com/office/drawing/2014/main" id="{23F3756B-EC70-47D5-AF6B-5D0080AFCB27}"/>
            </a:ext>
          </a:extLst>
        </xdr:cNvPr>
        <xdr:cNvSpPr txBox="1"/>
      </xdr:nvSpPr>
      <xdr:spPr>
        <a:xfrm>
          <a:off x="55562" y="111126"/>
          <a:ext cx="2309813" cy="29368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400" b="1" i="1">
              <a:solidFill>
                <a:srgbClr val="FF0000"/>
              </a:solidFill>
              <a:latin typeface="TH SarabunPSK" panose="020B0500040200020003" pitchFamily="34" charset="-34"/>
              <a:cs typeface="TH SarabunPSK" panose="020B0500040200020003" pitchFamily="34" charset="-34"/>
            </a:rPr>
            <a:t>*โปรแกรมอัตโนมัติ ไม่ต้องกรอกข้อมูล* </a:t>
          </a:r>
        </a:p>
      </xdr:txBody>
    </xdr:sp>
    <xdr:clientData/>
  </xdr:twoCellAnchor>
  <xdr:twoCellAnchor editAs="oneCell">
    <xdr:from>
      <xdr:col>10</xdr:col>
      <xdr:colOff>587376</xdr:colOff>
      <xdr:row>0</xdr:row>
      <xdr:rowOff>95250</xdr:rowOff>
    </xdr:from>
    <xdr:to>
      <xdr:col>12</xdr:col>
      <xdr:colOff>491547</xdr:colOff>
      <xdr:row>0</xdr:row>
      <xdr:rowOff>341313</xdr:rowOff>
    </xdr:to>
    <xdr:sp macro="" textlink="">
      <xdr:nvSpPr>
        <xdr:cNvPr id="5" name="Text Box 6">
          <a:extLst>
            <a:ext uri="{FF2B5EF4-FFF2-40B4-BE49-F238E27FC236}">
              <a16:creationId xmlns:a16="http://schemas.microsoft.com/office/drawing/2014/main" id="{3D2D4C4A-BF7A-4F72-80EF-7DE7FCDC2382}"/>
            </a:ext>
          </a:extLst>
        </xdr:cNvPr>
        <xdr:cNvSpPr txBox="1">
          <a:spLocks noChangeArrowheads="1"/>
        </xdr:cNvSpPr>
      </xdr:nvSpPr>
      <xdr:spPr bwMode="auto">
        <a:xfrm>
          <a:off x="8913814" y="95250"/>
          <a:ext cx="1245608" cy="246063"/>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200" b="1" i="0" strike="noStrike">
              <a:solidFill>
                <a:schemeClr val="accent1"/>
              </a:solidFill>
              <a:latin typeface="JasmineUPC" panose="02020603050405020304" pitchFamily="18" charset="-34"/>
              <a:cs typeface="JasmineUPC" panose="02020603050405020304" pitchFamily="18" charset="-34"/>
            </a:rPr>
            <a:t>แบบฟอร์มสรุปผล</a:t>
          </a:r>
          <a:r>
            <a:rPr lang="en-US" sz="1200" b="1" i="0" strike="noStrike">
              <a:solidFill>
                <a:schemeClr val="accent1"/>
              </a:solidFill>
              <a:latin typeface="JasmineUPC" panose="02020603050405020304" pitchFamily="18" charset="-34"/>
              <a:cs typeface="JasmineUPC" panose="02020603050405020304" pitchFamily="18" charset="-34"/>
            </a:rPr>
            <a:t>HRD</a:t>
          </a:r>
          <a:endParaRPr lang="th-TH" sz="12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88"/>
  <sheetViews>
    <sheetView showGridLines="0" tabSelected="1" zoomScale="115" zoomScaleNormal="115" zoomScaleSheetLayoutView="90" zoomScalePageLayoutView="120" workbookViewId="0">
      <pane ySplit="6" topLeftCell="A7" activePane="bottomLeft" state="frozen"/>
      <selection pane="bottomLeft" sqref="A1:M45"/>
    </sheetView>
  </sheetViews>
  <sheetFormatPr defaultColWidth="9" defaultRowHeight="21.95" customHeight="1"/>
  <cols>
    <col min="1" max="1" width="3.125" style="67" customWidth="1"/>
    <col min="2" max="2" width="19.125" style="68" customWidth="1"/>
    <col min="3" max="3" width="14.125" style="69" customWidth="1"/>
    <col min="4" max="4" width="8.125" style="69" customWidth="1"/>
    <col min="5" max="5" width="25.375" style="69" customWidth="1"/>
    <col min="6" max="6" width="13.625" style="69" customWidth="1"/>
    <col min="7" max="7" width="12.375" style="69" customWidth="1"/>
    <col min="8" max="8" width="8.25" style="67" customWidth="1"/>
    <col min="9" max="9" width="7" style="69" customWidth="1"/>
    <col min="10" max="10" width="7" style="70" customWidth="1"/>
    <col min="11" max="11" width="6" style="71" customWidth="1"/>
    <col min="12" max="12" width="5.625" style="67" customWidth="1"/>
    <col min="13" max="13" width="5.75" style="72" customWidth="1"/>
    <col min="14" max="14" width="7.375" style="3" customWidth="1"/>
    <col min="15" max="16384" width="9" style="3"/>
  </cols>
  <sheetData>
    <row r="1" spans="1:15" s="12" customFormat="1" ht="4.5" customHeight="1">
      <c r="A1" s="48"/>
      <c r="B1" s="48"/>
      <c r="C1" s="48"/>
      <c r="D1" s="48"/>
      <c r="E1" s="48"/>
      <c r="F1" s="48"/>
      <c r="G1" s="48"/>
      <c r="H1" s="48"/>
      <c r="I1" s="48"/>
      <c r="J1" s="48"/>
      <c r="K1" s="48"/>
      <c r="L1" s="48"/>
      <c r="M1" s="48"/>
      <c r="N1" s="10"/>
      <c r="O1" s="11"/>
    </row>
    <row r="2" spans="1:15" s="12" customFormat="1" ht="27.75" customHeight="1">
      <c r="A2" s="7"/>
      <c r="B2" s="31" t="s">
        <v>0</v>
      </c>
      <c r="C2" s="127" t="s">
        <v>1</v>
      </c>
      <c r="D2" s="128"/>
      <c r="E2" s="129" t="s">
        <v>2</v>
      </c>
      <c r="F2" s="129"/>
      <c r="G2" s="129"/>
      <c r="H2" s="129"/>
      <c r="I2" s="129"/>
      <c r="J2" s="129"/>
      <c r="K2" s="129"/>
      <c r="L2" s="129"/>
      <c r="M2" s="129"/>
    </row>
    <row r="3" spans="1:15" s="12" customFormat="1" ht="5.25" customHeight="1">
      <c r="A3" s="7"/>
      <c r="B3" s="5"/>
      <c r="C3" s="5" t="s">
        <v>3</v>
      </c>
      <c r="D3" s="5"/>
      <c r="E3" s="2"/>
      <c r="F3" s="2"/>
      <c r="G3" s="2"/>
      <c r="H3" s="2"/>
      <c r="I3" s="2"/>
      <c r="J3" s="13"/>
      <c r="K3" s="49"/>
      <c r="L3" s="2"/>
      <c r="M3" s="50"/>
    </row>
    <row r="4" spans="1:15" s="12" customFormat="1" ht="20.25" customHeight="1">
      <c r="A4" s="8"/>
      <c r="B4" s="132" t="s">
        <v>4</v>
      </c>
      <c r="C4" s="132"/>
      <c r="D4" s="85">
        <v>19</v>
      </c>
      <c r="E4" s="51" t="s">
        <v>5</v>
      </c>
      <c r="F4" s="85">
        <v>6</v>
      </c>
      <c r="G4" s="52" t="s">
        <v>6</v>
      </c>
      <c r="H4" s="102">
        <v>2565</v>
      </c>
      <c r="I4" s="99" t="s">
        <v>7</v>
      </c>
      <c r="J4" s="131" t="s">
        <v>8</v>
      </c>
      <c r="K4" s="131"/>
      <c r="L4" s="100" t="s">
        <v>9</v>
      </c>
      <c r="M4" s="101">
        <v>44616</v>
      </c>
    </row>
    <row r="5" spans="1:15" s="24" customFormat="1" ht="4.5" customHeight="1">
      <c r="A5" s="9"/>
      <c r="B5" s="130"/>
      <c r="C5" s="130"/>
      <c r="D5" s="27"/>
      <c r="E5" s="27"/>
      <c r="F5" s="4"/>
      <c r="G5" s="6"/>
      <c r="H5" s="14"/>
      <c r="I5" s="6"/>
      <c r="J5" s="15"/>
      <c r="K5" s="53"/>
      <c r="L5" s="14"/>
      <c r="M5" s="14"/>
      <c r="N5" s="3"/>
      <c r="O5" s="3"/>
    </row>
    <row r="6" spans="1:15" s="1" customFormat="1" ht="39.75" customHeight="1">
      <c r="A6" s="54" t="s">
        <v>10</v>
      </c>
      <c r="B6" s="54" t="s">
        <v>11</v>
      </c>
      <c r="C6" s="54" t="s">
        <v>12</v>
      </c>
      <c r="D6" s="55" t="s">
        <v>13</v>
      </c>
      <c r="E6" s="54" t="s">
        <v>14</v>
      </c>
      <c r="F6" s="56" t="s">
        <v>15</v>
      </c>
      <c r="G6" s="57" t="s">
        <v>16</v>
      </c>
      <c r="H6" s="54" t="s">
        <v>17</v>
      </c>
      <c r="I6" s="90" t="s">
        <v>18</v>
      </c>
      <c r="J6" s="91" t="s">
        <v>19</v>
      </c>
      <c r="K6" s="88" t="s">
        <v>20</v>
      </c>
      <c r="L6" s="89" t="s">
        <v>21</v>
      </c>
      <c r="M6" s="58" t="s">
        <v>22</v>
      </c>
    </row>
    <row r="7" spans="1:15" ht="21.95" customHeight="1">
      <c r="A7" s="59">
        <v>1</v>
      </c>
      <c r="B7" s="108" t="s">
        <v>23</v>
      </c>
      <c r="C7" s="59" t="s">
        <v>24</v>
      </c>
      <c r="D7" s="62" t="s">
        <v>25</v>
      </c>
      <c r="E7" s="124" t="s">
        <v>26</v>
      </c>
      <c r="F7" s="63" t="s">
        <v>27</v>
      </c>
      <c r="G7" s="63" t="s">
        <v>28</v>
      </c>
      <c r="H7" s="63" t="s">
        <v>1</v>
      </c>
      <c r="I7" s="105" t="s">
        <v>29</v>
      </c>
      <c r="J7" s="111" t="s">
        <v>30</v>
      </c>
      <c r="K7" s="114" t="s">
        <v>31</v>
      </c>
      <c r="L7" s="59" t="s">
        <v>32</v>
      </c>
      <c r="M7" s="61">
        <v>1</v>
      </c>
    </row>
    <row r="8" spans="1:15" ht="21.95" customHeight="1">
      <c r="A8" s="59">
        <v>2</v>
      </c>
      <c r="B8" s="108" t="s">
        <v>23</v>
      </c>
      <c r="C8" s="59" t="s">
        <v>24</v>
      </c>
      <c r="D8" s="62" t="s">
        <v>25</v>
      </c>
      <c r="E8" s="60"/>
      <c r="F8" s="63" t="s">
        <v>27</v>
      </c>
      <c r="G8" s="63" t="s">
        <v>28</v>
      </c>
      <c r="H8" s="63" t="s">
        <v>1</v>
      </c>
      <c r="I8" s="105" t="s">
        <v>29</v>
      </c>
      <c r="J8" s="111"/>
      <c r="K8" s="114" t="s">
        <v>31</v>
      </c>
      <c r="L8" s="59" t="s">
        <v>32</v>
      </c>
      <c r="M8" s="61">
        <v>1</v>
      </c>
      <c r="N8" s="113"/>
    </row>
    <row r="9" spans="1:15" ht="21.95" customHeight="1">
      <c r="A9" s="59">
        <v>3</v>
      </c>
      <c r="B9" s="108" t="s">
        <v>33</v>
      </c>
      <c r="C9" s="62" t="s">
        <v>34</v>
      </c>
      <c r="D9" s="59" t="s">
        <v>25</v>
      </c>
      <c r="E9" s="60" t="s">
        <v>35</v>
      </c>
      <c r="F9" s="63" t="s">
        <v>36</v>
      </c>
      <c r="G9" s="63" t="s">
        <v>28</v>
      </c>
      <c r="H9" s="63" t="s">
        <v>1</v>
      </c>
      <c r="I9" s="105" t="s">
        <v>29</v>
      </c>
      <c r="J9" s="111" t="s">
        <v>37</v>
      </c>
      <c r="K9" s="114" t="s">
        <v>31</v>
      </c>
      <c r="L9" s="59" t="s">
        <v>32</v>
      </c>
      <c r="M9" s="61">
        <v>1</v>
      </c>
    </row>
    <row r="10" spans="1:15" ht="21.95" customHeight="1">
      <c r="A10" s="59">
        <v>4</v>
      </c>
      <c r="B10" s="108" t="s">
        <v>33</v>
      </c>
      <c r="C10" s="62" t="s">
        <v>34</v>
      </c>
      <c r="D10" s="59" t="s">
        <v>25</v>
      </c>
      <c r="E10" s="124" t="s">
        <v>38</v>
      </c>
      <c r="F10" s="63" t="s">
        <v>27</v>
      </c>
      <c r="G10" s="63" t="s">
        <v>28</v>
      </c>
      <c r="H10" s="63" t="s">
        <v>1</v>
      </c>
      <c r="I10" s="105" t="s">
        <v>29</v>
      </c>
      <c r="J10" s="115" t="s">
        <v>39</v>
      </c>
      <c r="K10" s="114" t="s">
        <v>31</v>
      </c>
      <c r="L10" s="59" t="s">
        <v>32</v>
      </c>
      <c r="M10" s="61">
        <v>1</v>
      </c>
    </row>
    <row r="11" spans="1:15" ht="21.95" customHeight="1">
      <c r="A11" s="59">
        <v>5</v>
      </c>
      <c r="B11" s="117" t="s">
        <v>40</v>
      </c>
      <c r="C11" s="62" t="s">
        <v>41</v>
      </c>
      <c r="D11" s="59" t="s">
        <v>25</v>
      </c>
      <c r="E11" s="125" t="s">
        <v>42</v>
      </c>
      <c r="F11" s="63" t="s">
        <v>36</v>
      </c>
      <c r="G11" s="63" t="s">
        <v>28</v>
      </c>
      <c r="H11" s="63" t="s">
        <v>1</v>
      </c>
      <c r="I11" s="105" t="s">
        <v>43</v>
      </c>
      <c r="J11" s="115" t="s">
        <v>44</v>
      </c>
      <c r="K11" s="114" t="s">
        <v>31</v>
      </c>
      <c r="L11" s="59" t="s">
        <v>32</v>
      </c>
      <c r="M11" s="61">
        <v>1</v>
      </c>
    </row>
    <row r="12" spans="1:15" ht="21.95" customHeight="1">
      <c r="A12" s="59">
        <v>6</v>
      </c>
      <c r="B12" s="117" t="s">
        <v>40</v>
      </c>
      <c r="C12" s="62" t="s">
        <v>41</v>
      </c>
      <c r="D12" s="59" t="s">
        <v>25</v>
      </c>
      <c r="E12" s="124" t="s">
        <v>26</v>
      </c>
      <c r="F12" s="63" t="s">
        <v>27</v>
      </c>
      <c r="G12" s="63" t="s">
        <v>28</v>
      </c>
      <c r="H12" s="63" t="s">
        <v>1</v>
      </c>
      <c r="I12" s="105" t="s">
        <v>45</v>
      </c>
      <c r="J12" s="115" t="s">
        <v>30</v>
      </c>
      <c r="K12" s="114" t="s">
        <v>31</v>
      </c>
      <c r="L12" s="59" t="s">
        <v>32</v>
      </c>
      <c r="M12" s="61">
        <v>1</v>
      </c>
    </row>
    <row r="13" spans="1:15" ht="21.95" customHeight="1">
      <c r="A13" s="59">
        <v>7</v>
      </c>
      <c r="B13" s="108" t="s">
        <v>46</v>
      </c>
      <c r="C13" s="62" t="s">
        <v>47</v>
      </c>
      <c r="D13" s="62" t="s">
        <v>48</v>
      </c>
      <c r="E13" s="60" t="s">
        <v>49</v>
      </c>
      <c r="F13" s="63" t="s">
        <v>27</v>
      </c>
      <c r="G13" s="63" t="s">
        <v>28</v>
      </c>
      <c r="H13" s="63" t="s">
        <v>1</v>
      </c>
      <c r="I13" s="105" t="s">
        <v>29</v>
      </c>
      <c r="J13" s="115" t="s">
        <v>50</v>
      </c>
      <c r="K13" s="114" t="s">
        <v>31</v>
      </c>
      <c r="L13" s="59" t="s">
        <v>32</v>
      </c>
      <c r="M13" s="61">
        <v>1</v>
      </c>
    </row>
    <row r="14" spans="1:15" ht="21.95" customHeight="1">
      <c r="A14" s="59">
        <v>8</v>
      </c>
      <c r="B14" s="108" t="s">
        <v>46</v>
      </c>
      <c r="C14" s="62" t="s">
        <v>47</v>
      </c>
      <c r="D14" s="62" t="s">
        <v>48</v>
      </c>
      <c r="E14" s="60" t="s">
        <v>51</v>
      </c>
      <c r="F14" s="63" t="s">
        <v>27</v>
      </c>
      <c r="G14" s="63" t="s">
        <v>28</v>
      </c>
      <c r="H14" s="63" t="s">
        <v>1</v>
      </c>
      <c r="I14" s="105" t="s">
        <v>29</v>
      </c>
      <c r="J14" s="115" t="s">
        <v>52</v>
      </c>
      <c r="K14" s="114" t="s">
        <v>31</v>
      </c>
      <c r="L14" s="59" t="s">
        <v>32</v>
      </c>
      <c r="M14" s="61">
        <v>1</v>
      </c>
    </row>
    <row r="15" spans="1:15" ht="21.95" customHeight="1">
      <c r="A15" s="59">
        <v>9</v>
      </c>
      <c r="B15" s="108" t="s">
        <v>53</v>
      </c>
      <c r="C15" s="62" t="s">
        <v>34</v>
      </c>
      <c r="D15" s="62" t="s">
        <v>25</v>
      </c>
      <c r="E15" s="60" t="s">
        <v>54</v>
      </c>
      <c r="F15" s="63" t="s">
        <v>36</v>
      </c>
      <c r="G15" s="63" t="s">
        <v>28</v>
      </c>
      <c r="H15" s="63" t="s">
        <v>1</v>
      </c>
      <c r="I15" s="105" t="s">
        <v>29</v>
      </c>
      <c r="J15" s="115" t="s">
        <v>50</v>
      </c>
      <c r="K15" s="114" t="s">
        <v>31</v>
      </c>
      <c r="L15" s="59" t="s">
        <v>32</v>
      </c>
      <c r="M15" s="61">
        <v>1</v>
      </c>
    </row>
    <row r="16" spans="1:15" ht="21.95" customHeight="1">
      <c r="A16" s="59">
        <v>10</v>
      </c>
      <c r="B16" s="108" t="s">
        <v>53</v>
      </c>
      <c r="C16" s="62" t="s">
        <v>34</v>
      </c>
      <c r="D16" s="62" t="s">
        <v>25</v>
      </c>
      <c r="E16" s="60" t="s">
        <v>55</v>
      </c>
      <c r="F16" s="63" t="s">
        <v>27</v>
      </c>
      <c r="G16" s="63" t="s">
        <v>28</v>
      </c>
      <c r="H16" s="63" t="s">
        <v>1</v>
      </c>
      <c r="I16" s="105" t="s">
        <v>29</v>
      </c>
      <c r="J16" s="115" t="s">
        <v>30</v>
      </c>
      <c r="K16" s="114" t="s">
        <v>31</v>
      </c>
      <c r="L16" s="59" t="s">
        <v>32</v>
      </c>
      <c r="M16" s="61">
        <v>1</v>
      </c>
    </row>
    <row r="17" spans="1:13" ht="21.95" customHeight="1">
      <c r="A17" s="59">
        <v>11</v>
      </c>
      <c r="B17" s="108" t="s">
        <v>56</v>
      </c>
      <c r="C17" s="62" t="s">
        <v>34</v>
      </c>
      <c r="D17" s="59" t="s">
        <v>25</v>
      </c>
      <c r="E17" s="60" t="s">
        <v>57</v>
      </c>
      <c r="F17" s="63" t="s">
        <v>27</v>
      </c>
      <c r="G17" s="63" t="s">
        <v>28</v>
      </c>
      <c r="H17" s="63" t="s">
        <v>1</v>
      </c>
      <c r="I17" s="105" t="s">
        <v>29</v>
      </c>
      <c r="J17" s="115" t="s">
        <v>58</v>
      </c>
      <c r="K17" s="114" t="s">
        <v>31</v>
      </c>
      <c r="L17" s="59" t="s">
        <v>32</v>
      </c>
      <c r="M17" s="61">
        <v>1</v>
      </c>
    </row>
    <row r="18" spans="1:13" ht="21.95" customHeight="1">
      <c r="A18" s="59">
        <v>12</v>
      </c>
      <c r="B18" s="108" t="s">
        <v>56</v>
      </c>
      <c r="C18" s="62" t="s">
        <v>34</v>
      </c>
      <c r="D18" s="59" t="s">
        <v>25</v>
      </c>
      <c r="E18" s="60" t="s">
        <v>54</v>
      </c>
      <c r="F18" s="63" t="s">
        <v>27</v>
      </c>
      <c r="G18" s="63" t="s">
        <v>28</v>
      </c>
      <c r="H18" s="63" t="s">
        <v>1</v>
      </c>
      <c r="I18" s="105" t="s">
        <v>29</v>
      </c>
      <c r="J18" s="115" t="s">
        <v>50</v>
      </c>
      <c r="K18" s="114" t="s">
        <v>31</v>
      </c>
      <c r="L18" s="59" t="s">
        <v>32</v>
      </c>
      <c r="M18" s="61">
        <v>1</v>
      </c>
    </row>
    <row r="19" spans="1:13" ht="21.95" customHeight="1">
      <c r="A19" s="59">
        <v>13</v>
      </c>
      <c r="B19" s="108" t="s">
        <v>59</v>
      </c>
      <c r="C19" s="62" t="s">
        <v>34</v>
      </c>
      <c r="D19" s="59" t="s">
        <v>25</v>
      </c>
      <c r="E19" s="60" t="s">
        <v>54</v>
      </c>
      <c r="F19" s="63" t="s">
        <v>27</v>
      </c>
      <c r="G19" s="63" t="s">
        <v>28</v>
      </c>
      <c r="H19" s="63" t="s">
        <v>1</v>
      </c>
      <c r="I19" s="105" t="s">
        <v>29</v>
      </c>
      <c r="J19" s="115" t="s">
        <v>50</v>
      </c>
      <c r="K19" s="114" t="s">
        <v>31</v>
      </c>
      <c r="L19" s="59" t="s">
        <v>32</v>
      </c>
      <c r="M19" s="61">
        <v>1</v>
      </c>
    </row>
    <row r="20" spans="1:13" ht="21.95" customHeight="1">
      <c r="A20" s="59">
        <v>14</v>
      </c>
      <c r="B20" s="108" t="s">
        <v>59</v>
      </c>
      <c r="C20" s="62" t="s">
        <v>34</v>
      </c>
      <c r="D20" s="59" t="s">
        <v>25</v>
      </c>
      <c r="E20" s="60" t="s">
        <v>60</v>
      </c>
      <c r="F20" s="63" t="s">
        <v>27</v>
      </c>
      <c r="G20" s="63" t="s">
        <v>28</v>
      </c>
      <c r="H20" s="63" t="s">
        <v>1</v>
      </c>
      <c r="I20" s="105" t="s">
        <v>29</v>
      </c>
      <c r="J20" s="115" t="s">
        <v>30</v>
      </c>
      <c r="K20" s="114" t="s">
        <v>31</v>
      </c>
      <c r="L20" s="59" t="s">
        <v>32</v>
      </c>
      <c r="M20" s="61">
        <v>1</v>
      </c>
    </row>
    <row r="21" spans="1:13" ht="21.95" customHeight="1">
      <c r="A21" s="59">
        <v>15</v>
      </c>
      <c r="B21" s="108" t="s">
        <v>61</v>
      </c>
      <c r="C21" s="62" t="s">
        <v>47</v>
      </c>
      <c r="D21" s="59" t="s">
        <v>48</v>
      </c>
      <c r="E21" s="60" t="s">
        <v>62</v>
      </c>
      <c r="F21" s="63" t="s">
        <v>36</v>
      </c>
      <c r="G21" s="63" t="s">
        <v>28</v>
      </c>
      <c r="H21" s="63" t="s">
        <v>1</v>
      </c>
      <c r="I21" s="105" t="s">
        <v>29</v>
      </c>
      <c r="J21" s="115" t="s">
        <v>50</v>
      </c>
      <c r="K21" s="114" t="s">
        <v>31</v>
      </c>
      <c r="L21" s="59" t="s">
        <v>32</v>
      </c>
      <c r="M21" s="61">
        <v>1</v>
      </c>
    </row>
    <row r="22" spans="1:13" ht="21.95" customHeight="1">
      <c r="A22" s="59">
        <v>16</v>
      </c>
      <c r="B22" s="108" t="s">
        <v>61</v>
      </c>
      <c r="C22" s="62" t="s">
        <v>47</v>
      </c>
      <c r="D22" s="59" t="s">
        <v>48</v>
      </c>
      <c r="E22" s="60" t="s">
        <v>63</v>
      </c>
      <c r="F22" s="63" t="s">
        <v>27</v>
      </c>
      <c r="G22" s="63" t="s">
        <v>28</v>
      </c>
      <c r="H22" s="63" t="s">
        <v>1</v>
      </c>
      <c r="I22" s="105" t="s">
        <v>29</v>
      </c>
      <c r="J22" s="115" t="s">
        <v>58</v>
      </c>
      <c r="K22" s="114" t="s">
        <v>31</v>
      </c>
      <c r="L22" s="59" t="s">
        <v>32</v>
      </c>
      <c r="M22" s="61">
        <v>1</v>
      </c>
    </row>
    <row r="23" spans="1:13" ht="21.95" customHeight="1">
      <c r="A23" s="59">
        <v>17</v>
      </c>
      <c r="B23" s="117" t="s">
        <v>64</v>
      </c>
      <c r="C23" s="62" t="s">
        <v>47</v>
      </c>
      <c r="D23" s="62" t="s">
        <v>48</v>
      </c>
      <c r="E23" s="60" t="s">
        <v>65</v>
      </c>
      <c r="F23" s="63" t="s">
        <v>27</v>
      </c>
      <c r="G23" s="63" t="s">
        <v>28</v>
      </c>
      <c r="H23" s="63" t="s">
        <v>1</v>
      </c>
      <c r="I23" s="105" t="s">
        <v>29</v>
      </c>
      <c r="J23" s="115" t="s">
        <v>58</v>
      </c>
      <c r="K23" s="114" t="s">
        <v>31</v>
      </c>
      <c r="L23" s="59" t="s">
        <v>32</v>
      </c>
      <c r="M23" s="61">
        <v>1</v>
      </c>
    </row>
    <row r="24" spans="1:13" ht="21.95" customHeight="1">
      <c r="A24" s="59">
        <v>18</v>
      </c>
      <c r="B24" s="117" t="s">
        <v>64</v>
      </c>
      <c r="C24" s="62" t="s">
        <v>47</v>
      </c>
      <c r="D24" s="62" t="s">
        <v>48</v>
      </c>
      <c r="E24" s="60" t="s">
        <v>66</v>
      </c>
      <c r="F24" s="63" t="s">
        <v>27</v>
      </c>
      <c r="G24" s="63" t="s">
        <v>28</v>
      </c>
      <c r="H24" s="63" t="s">
        <v>1</v>
      </c>
      <c r="I24" s="105" t="s">
        <v>29</v>
      </c>
      <c r="J24" s="115" t="s">
        <v>58</v>
      </c>
      <c r="K24" s="114" t="s">
        <v>31</v>
      </c>
      <c r="L24" s="59" t="s">
        <v>32</v>
      </c>
      <c r="M24" s="61">
        <v>1</v>
      </c>
    </row>
    <row r="25" spans="1:13" ht="21.95" customHeight="1">
      <c r="A25" s="59">
        <v>19</v>
      </c>
      <c r="B25" s="108" t="s">
        <v>67</v>
      </c>
      <c r="C25" s="59" t="s">
        <v>24</v>
      </c>
      <c r="D25" s="62" t="s">
        <v>25</v>
      </c>
      <c r="E25" s="60" t="s">
        <v>68</v>
      </c>
      <c r="F25" s="63" t="s">
        <v>27</v>
      </c>
      <c r="G25" s="63" t="s">
        <v>28</v>
      </c>
      <c r="H25" s="63" t="s">
        <v>1</v>
      </c>
      <c r="I25" s="105" t="s">
        <v>29</v>
      </c>
      <c r="J25" s="115" t="s">
        <v>58</v>
      </c>
      <c r="K25" s="114" t="s">
        <v>31</v>
      </c>
      <c r="L25" s="59" t="s">
        <v>32</v>
      </c>
      <c r="M25" s="61">
        <v>1</v>
      </c>
    </row>
    <row r="26" spans="1:13" ht="21.95" customHeight="1">
      <c r="A26" s="59">
        <v>20</v>
      </c>
      <c r="B26" s="108" t="s">
        <v>67</v>
      </c>
      <c r="C26" s="59" t="s">
        <v>24</v>
      </c>
      <c r="D26" s="62" t="s">
        <v>25</v>
      </c>
      <c r="E26" s="60" t="s">
        <v>69</v>
      </c>
      <c r="F26" s="63" t="s">
        <v>36</v>
      </c>
      <c r="G26" s="63" t="s">
        <v>28</v>
      </c>
      <c r="H26" s="63" t="s">
        <v>1</v>
      </c>
      <c r="I26" s="105" t="s">
        <v>29</v>
      </c>
      <c r="J26" s="115" t="s">
        <v>70</v>
      </c>
      <c r="K26" s="114" t="s">
        <v>31</v>
      </c>
      <c r="L26" s="59" t="s">
        <v>32</v>
      </c>
      <c r="M26" s="61">
        <v>1</v>
      </c>
    </row>
    <row r="27" spans="1:13" ht="21.95" customHeight="1">
      <c r="A27" s="59">
        <v>21</v>
      </c>
      <c r="B27" s="108" t="s">
        <v>71</v>
      </c>
      <c r="C27" s="62" t="s">
        <v>34</v>
      </c>
      <c r="D27" s="59" t="s">
        <v>25</v>
      </c>
      <c r="E27" s="60" t="s">
        <v>68</v>
      </c>
      <c r="F27" s="63" t="s">
        <v>27</v>
      </c>
      <c r="G27" s="63" t="s">
        <v>28</v>
      </c>
      <c r="H27" s="63" t="s">
        <v>1</v>
      </c>
      <c r="I27" s="105" t="s">
        <v>29</v>
      </c>
      <c r="J27" s="115" t="s">
        <v>58</v>
      </c>
      <c r="K27" s="114" t="s">
        <v>31</v>
      </c>
      <c r="L27" s="59" t="s">
        <v>32</v>
      </c>
      <c r="M27" s="61">
        <v>1</v>
      </c>
    </row>
    <row r="28" spans="1:13" ht="21.95" customHeight="1">
      <c r="A28" s="59">
        <v>22</v>
      </c>
      <c r="B28" s="108" t="s">
        <v>71</v>
      </c>
      <c r="C28" s="62" t="s">
        <v>34</v>
      </c>
      <c r="D28" s="59" t="s">
        <v>25</v>
      </c>
      <c r="E28" s="60" t="s">
        <v>69</v>
      </c>
      <c r="F28" s="63" t="s">
        <v>36</v>
      </c>
      <c r="G28" s="63" t="s">
        <v>28</v>
      </c>
      <c r="H28" s="63" t="s">
        <v>1</v>
      </c>
      <c r="I28" s="105" t="s">
        <v>29</v>
      </c>
      <c r="J28" s="115" t="s">
        <v>70</v>
      </c>
      <c r="K28" s="114" t="s">
        <v>31</v>
      </c>
      <c r="L28" s="59" t="s">
        <v>32</v>
      </c>
      <c r="M28" s="61">
        <v>1</v>
      </c>
    </row>
    <row r="29" spans="1:13" ht="21.95" customHeight="1">
      <c r="A29" s="59">
        <v>23</v>
      </c>
      <c r="B29" s="108" t="s">
        <v>72</v>
      </c>
      <c r="C29" s="62" t="s">
        <v>41</v>
      </c>
      <c r="D29" s="59" t="s">
        <v>25</v>
      </c>
      <c r="E29" s="60" t="s">
        <v>69</v>
      </c>
      <c r="F29" s="63" t="s">
        <v>27</v>
      </c>
      <c r="G29" s="63" t="s">
        <v>28</v>
      </c>
      <c r="H29" s="63" t="s">
        <v>1</v>
      </c>
      <c r="I29" s="105" t="s">
        <v>29</v>
      </c>
      <c r="J29" s="115" t="s">
        <v>58</v>
      </c>
      <c r="K29" s="114" t="s">
        <v>31</v>
      </c>
      <c r="L29" s="59" t="s">
        <v>32</v>
      </c>
      <c r="M29" s="61">
        <v>1</v>
      </c>
    </row>
    <row r="30" spans="1:13" ht="21.95" customHeight="1">
      <c r="A30" s="59">
        <v>24</v>
      </c>
      <c r="B30" s="108" t="s">
        <v>72</v>
      </c>
      <c r="C30" s="62" t="s">
        <v>41</v>
      </c>
      <c r="D30" s="59" t="s">
        <v>25</v>
      </c>
      <c r="E30" s="60" t="s">
        <v>68</v>
      </c>
      <c r="F30" s="63" t="s">
        <v>36</v>
      </c>
      <c r="G30" s="63" t="s">
        <v>28</v>
      </c>
      <c r="H30" s="63" t="s">
        <v>1</v>
      </c>
      <c r="I30" s="105" t="s">
        <v>29</v>
      </c>
      <c r="J30" s="115" t="s">
        <v>70</v>
      </c>
      <c r="K30" s="114" t="s">
        <v>31</v>
      </c>
      <c r="L30" s="59" t="s">
        <v>32</v>
      </c>
      <c r="M30" s="61">
        <v>1</v>
      </c>
    </row>
    <row r="31" spans="1:13" ht="21.95" customHeight="1">
      <c r="A31" s="59">
        <v>25</v>
      </c>
      <c r="B31" s="117" t="s">
        <v>73</v>
      </c>
      <c r="C31" s="62" t="s">
        <v>41</v>
      </c>
      <c r="D31" s="59" t="s">
        <v>25</v>
      </c>
      <c r="E31" s="60" t="s">
        <v>68</v>
      </c>
      <c r="F31" s="63" t="s">
        <v>27</v>
      </c>
      <c r="G31" s="63" t="s">
        <v>28</v>
      </c>
      <c r="H31" s="63" t="s">
        <v>1</v>
      </c>
      <c r="I31" s="105" t="s">
        <v>29</v>
      </c>
      <c r="J31" s="115" t="s">
        <v>70</v>
      </c>
      <c r="K31" s="114" t="s">
        <v>31</v>
      </c>
      <c r="L31" s="59" t="s">
        <v>32</v>
      </c>
      <c r="M31" s="61">
        <v>1</v>
      </c>
    </row>
    <row r="32" spans="1:13" ht="21.95" customHeight="1">
      <c r="A32" s="59">
        <v>26</v>
      </c>
      <c r="B32" s="117" t="s">
        <v>73</v>
      </c>
      <c r="C32" s="62" t="s">
        <v>41</v>
      </c>
      <c r="D32" s="59" t="s">
        <v>25</v>
      </c>
      <c r="E32" s="60" t="s">
        <v>69</v>
      </c>
      <c r="F32" s="63" t="s">
        <v>36</v>
      </c>
      <c r="G32" s="63" t="s">
        <v>28</v>
      </c>
      <c r="H32" s="63" t="s">
        <v>1</v>
      </c>
      <c r="I32" s="105" t="s">
        <v>29</v>
      </c>
      <c r="J32" s="115" t="s">
        <v>58</v>
      </c>
      <c r="K32" s="114" t="s">
        <v>31</v>
      </c>
      <c r="L32" s="59" t="s">
        <v>32</v>
      </c>
      <c r="M32" s="61">
        <v>1</v>
      </c>
    </row>
    <row r="33" spans="1:14" ht="21.95" customHeight="1">
      <c r="A33" s="59">
        <v>27</v>
      </c>
      <c r="B33" s="65" t="s">
        <v>74</v>
      </c>
      <c r="C33" s="62" t="s">
        <v>47</v>
      </c>
      <c r="D33" s="62" t="s">
        <v>48</v>
      </c>
      <c r="E33" s="60" t="s">
        <v>68</v>
      </c>
      <c r="F33" s="63" t="s">
        <v>27</v>
      </c>
      <c r="G33" s="63" t="s">
        <v>28</v>
      </c>
      <c r="H33" s="63" t="s">
        <v>1</v>
      </c>
      <c r="I33" s="105" t="s">
        <v>29</v>
      </c>
      <c r="J33" s="115" t="s">
        <v>70</v>
      </c>
      <c r="K33" s="114" t="s">
        <v>31</v>
      </c>
      <c r="L33" s="59" t="s">
        <v>32</v>
      </c>
      <c r="M33" s="61">
        <v>1</v>
      </c>
    </row>
    <row r="34" spans="1:14" ht="21.95" customHeight="1">
      <c r="A34" s="59">
        <v>28</v>
      </c>
      <c r="B34" s="65" t="s">
        <v>74</v>
      </c>
      <c r="C34" s="62" t="s">
        <v>47</v>
      </c>
      <c r="D34" s="62" t="s">
        <v>48</v>
      </c>
      <c r="E34" s="60" t="s">
        <v>69</v>
      </c>
      <c r="F34" s="63" t="s">
        <v>36</v>
      </c>
      <c r="G34" s="63" t="s">
        <v>28</v>
      </c>
      <c r="H34" s="63" t="s">
        <v>1</v>
      </c>
      <c r="I34" s="105" t="s">
        <v>29</v>
      </c>
      <c r="J34" s="115" t="s">
        <v>58</v>
      </c>
      <c r="K34" s="114" t="s">
        <v>31</v>
      </c>
      <c r="L34" s="59" t="s">
        <v>32</v>
      </c>
      <c r="M34" s="61">
        <v>1</v>
      </c>
    </row>
    <row r="35" spans="1:14" ht="21.95" customHeight="1">
      <c r="A35" s="59">
        <v>29</v>
      </c>
      <c r="B35" s="108" t="s">
        <v>75</v>
      </c>
      <c r="C35" s="106" t="s">
        <v>76</v>
      </c>
      <c r="D35" s="59" t="s">
        <v>25</v>
      </c>
      <c r="E35" s="60" t="s">
        <v>60</v>
      </c>
      <c r="F35" s="63" t="s">
        <v>77</v>
      </c>
      <c r="G35" s="63" t="s">
        <v>28</v>
      </c>
      <c r="H35" s="63" t="s">
        <v>1</v>
      </c>
      <c r="I35" s="105" t="s">
        <v>29</v>
      </c>
      <c r="J35" s="115" t="s">
        <v>78</v>
      </c>
      <c r="K35" s="114" t="s">
        <v>31</v>
      </c>
      <c r="L35" s="59" t="s">
        <v>32</v>
      </c>
      <c r="M35" s="61">
        <v>1</v>
      </c>
    </row>
    <row r="36" spans="1:14" ht="21.95" customHeight="1">
      <c r="A36" s="59">
        <v>30</v>
      </c>
      <c r="B36" s="108" t="s">
        <v>75</v>
      </c>
      <c r="C36" s="106" t="s">
        <v>76</v>
      </c>
      <c r="D36" s="59" t="s">
        <v>25</v>
      </c>
      <c r="E36" s="60" t="s">
        <v>69</v>
      </c>
      <c r="F36" s="63" t="s">
        <v>77</v>
      </c>
      <c r="G36" s="63" t="s">
        <v>28</v>
      </c>
      <c r="H36" s="63" t="s">
        <v>1</v>
      </c>
      <c r="I36" s="105" t="s">
        <v>29</v>
      </c>
      <c r="J36" s="110">
        <v>3.15</v>
      </c>
      <c r="K36" s="114" t="s">
        <v>31</v>
      </c>
      <c r="L36" s="59" t="s">
        <v>32</v>
      </c>
      <c r="M36" s="61">
        <v>1</v>
      </c>
    </row>
    <row r="37" spans="1:14" ht="21.95" customHeight="1">
      <c r="A37" s="59">
        <v>31</v>
      </c>
      <c r="B37" s="108" t="s">
        <v>79</v>
      </c>
      <c r="C37" s="107" t="s">
        <v>80</v>
      </c>
      <c r="D37" s="59" t="s">
        <v>25</v>
      </c>
      <c r="E37" s="60" t="s">
        <v>60</v>
      </c>
      <c r="F37" s="63" t="s">
        <v>81</v>
      </c>
      <c r="G37" s="63" t="s">
        <v>28</v>
      </c>
      <c r="H37" s="63" t="s">
        <v>1</v>
      </c>
      <c r="I37" s="105" t="s">
        <v>29</v>
      </c>
      <c r="J37" s="110">
        <v>3</v>
      </c>
      <c r="K37" s="114" t="s">
        <v>31</v>
      </c>
      <c r="L37" s="59" t="s">
        <v>32</v>
      </c>
      <c r="M37" s="61">
        <v>1</v>
      </c>
    </row>
    <row r="38" spans="1:14" ht="21.95" customHeight="1">
      <c r="A38" s="59">
        <v>32</v>
      </c>
      <c r="B38" s="108" t="s">
        <v>79</v>
      </c>
      <c r="C38" s="107" t="s">
        <v>80</v>
      </c>
      <c r="D38" s="59" t="s">
        <v>25</v>
      </c>
      <c r="E38" s="60" t="s">
        <v>69</v>
      </c>
      <c r="F38" s="63" t="s">
        <v>36</v>
      </c>
      <c r="G38" s="63" t="s">
        <v>28</v>
      </c>
      <c r="H38" s="63" t="s">
        <v>1</v>
      </c>
      <c r="I38" s="105" t="s">
        <v>29</v>
      </c>
      <c r="J38" s="110">
        <v>3.15</v>
      </c>
      <c r="K38" s="114" t="s">
        <v>31</v>
      </c>
      <c r="L38" s="59" t="s">
        <v>32</v>
      </c>
      <c r="M38" s="61">
        <v>1</v>
      </c>
    </row>
    <row r="39" spans="1:14" ht="21.95" customHeight="1">
      <c r="A39" s="59">
        <v>33</v>
      </c>
      <c r="B39" s="108" t="s">
        <v>82</v>
      </c>
      <c r="C39" s="62" t="s">
        <v>83</v>
      </c>
      <c r="D39" s="62" t="s">
        <v>48</v>
      </c>
      <c r="E39" s="60" t="s">
        <v>60</v>
      </c>
      <c r="F39" s="63" t="s">
        <v>81</v>
      </c>
      <c r="G39" s="63" t="s">
        <v>28</v>
      </c>
      <c r="H39" s="63" t="s">
        <v>1</v>
      </c>
      <c r="I39" s="105" t="s">
        <v>29</v>
      </c>
      <c r="J39" s="110">
        <v>3</v>
      </c>
      <c r="K39" s="114" t="s">
        <v>31</v>
      </c>
      <c r="L39" s="59" t="s">
        <v>32</v>
      </c>
      <c r="M39" s="61">
        <v>1</v>
      </c>
    </row>
    <row r="40" spans="1:14" ht="21.95" customHeight="1">
      <c r="A40" s="59">
        <v>34</v>
      </c>
      <c r="B40" s="108" t="s">
        <v>82</v>
      </c>
      <c r="C40" s="62" t="s">
        <v>83</v>
      </c>
      <c r="D40" s="62" t="s">
        <v>48</v>
      </c>
      <c r="E40" s="60" t="s">
        <v>69</v>
      </c>
      <c r="F40" s="63" t="s">
        <v>36</v>
      </c>
      <c r="G40" s="63" t="s">
        <v>28</v>
      </c>
      <c r="H40" s="63" t="s">
        <v>1</v>
      </c>
      <c r="I40" s="105" t="s">
        <v>29</v>
      </c>
      <c r="J40" s="110">
        <v>3.15</v>
      </c>
      <c r="K40" s="114" t="s">
        <v>31</v>
      </c>
      <c r="L40" s="59" t="s">
        <v>32</v>
      </c>
      <c r="M40" s="61">
        <v>1</v>
      </c>
    </row>
    <row r="41" spans="1:14" ht="21.95" customHeight="1">
      <c r="A41" s="59">
        <v>35</v>
      </c>
      <c r="B41" s="65" t="s">
        <v>84</v>
      </c>
      <c r="C41" s="62" t="s">
        <v>85</v>
      </c>
      <c r="D41" s="62" t="s">
        <v>48</v>
      </c>
      <c r="E41" s="126" t="s">
        <v>86</v>
      </c>
      <c r="F41" s="63" t="s">
        <v>81</v>
      </c>
      <c r="G41" s="63" t="s">
        <v>28</v>
      </c>
      <c r="H41" s="63" t="s">
        <v>1</v>
      </c>
      <c r="I41" s="105" t="s">
        <v>87</v>
      </c>
      <c r="J41" s="110"/>
      <c r="K41" s="114" t="s">
        <v>31</v>
      </c>
      <c r="L41" s="59" t="s">
        <v>32</v>
      </c>
      <c r="M41" s="61">
        <v>1</v>
      </c>
    </row>
    <row r="42" spans="1:14" ht="21.95" customHeight="1">
      <c r="A42" s="59">
        <v>36</v>
      </c>
      <c r="B42" s="65" t="s">
        <v>84</v>
      </c>
      <c r="C42" s="62" t="s">
        <v>85</v>
      </c>
      <c r="D42" s="62" t="s">
        <v>48</v>
      </c>
      <c r="E42" s="60" t="s">
        <v>88</v>
      </c>
      <c r="F42" s="63" t="s">
        <v>36</v>
      </c>
      <c r="G42" s="63" t="s">
        <v>28</v>
      </c>
      <c r="H42" s="63" t="s">
        <v>1</v>
      </c>
      <c r="I42" s="105" t="s">
        <v>29</v>
      </c>
      <c r="J42" s="110">
        <v>2.2999999999999998</v>
      </c>
      <c r="K42" s="114" t="s">
        <v>31</v>
      </c>
      <c r="L42" s="59" t="s">
        <v>32</v>
      </c>
      <c r="M42" s="61">
        <v>1</v>
      </c>
    </row>
    <row r="43" spans="1:14" ht="21.95" customHeight="1">
      <c r="A43" s="59">
        <v>37</v>
      </c>
      <c r="B43" s="65" t="s">
        <v>84</v>
      </c>
      <c r="C43" s="62" t="s">
        <v>85</v>
      </c>
      <c r="D43" s="62" t="s">
        <v>48</v>
      </c>
      <c r="E43" s="60" t="s">
        <v>89</v>
      </c>
      <c r="F43" s="63" t="s">
        <v>90</v>
      </c>
      <c r="G43" s="63" t="s">
        <v>28</v>
      </c>
      <c r="H43" s="63" t="s">
        <v>1</v>
      </c>
      <c r="I43" s="105" t="s">
        <v>29</v>
      </c>
      <c r="J43" s="110">
        <v>2</v>
      </c>
      <c r="K43" s="114" t="s">
        <v>31</v>
      </c>
      <c r="L43" s="59" t="s">
        <v>32</v>
      </c>
      <c r="M43" s="61">
        <v>1</v>
      </c>
    </row>
    <row r="44" spans="1:14" ht="21.95" customHeight="1">
      <c r="A44" s="59">
        <v>38</v>
      </c>
      <c r="B44" s="122" t="s">
        <v>91</v>
      </c>
      <c r="C44" s="123" t="s">
        <v>92</v>
      </c>
      <c r="D44" s="62" t="s">
        <v>48</v>
      </c>
      <c r="E44" s="60" t="s">
        <v>93</v>
      </c>
      <c r="F44" s="63" t="s">
        <v>94</v>
      </c>
      <c r="G44" s="63" t="s">
        <v>28</v>
      </c>
      <c r="H44" s="63" t="s">
        <v>1</v>
      </c>
      <c r="I44" s="105" t="s">
        <v>29</v>
      </c>
      <c r="J44" s="110">
        <v>4</v>
      </c>
      <c r="K44" s="114" t="s">
        <v>31</v>
      </c>
      <c r="L44" s="59" t="s">
        <v>32</v>
      </c>
      <c r="M44" s="61">
        <v>1</v>
      </c>
    </row>
    <row r="45" spans="1:14" ht="21.95" customHeight="1">
      <c r="A45" s="59">
        <v>39</v>
      </c>
      <c r="B45" s="122" t="s">
        <v>91</v>
      </c>
      <c r="C45" s="123" t="s">
        <v>92</v>
      </c>
      <c r="D45" s="62" t="s">
        <v>48</v>
      </c>
      <c r="E45" s="60" t="s">
        <v>95</v>
      </c>
      <c r="F45" s="63" t="s">
        <v>36</v>
      </c>
      <c r="G45" s="63" t="s">
        <v>28</v>
      </c>
      <c r="H45" s="63" t="s">
        <v>1</v>
      </c>
      <c r="I45" s="105" t="s">
        <v>29</v>
      </c>
      <c r="J45" s="110">
        <v>4</v>
      </c>
      <c r="K45" s="114" t="s">
        <v>31</v>
      </c>
      <c r="L45" s="59" t="s">
        <v>32</v>
      </c>
      <c r="M45" s="61">
        <v>1</v>
      </c>
    </row>
    <row r="46" spans="1:14" ht="21.95" customHeight="1">
      <c r="A46" s="59"/>
      <c r="B46" s="108"/>
      <c r="C46" s="62"/>
      <c r="D46" s="62"/>
      <c r="E46" s="60"/>
      <c r="F46" s="63"/>
      <c r="G46" s="63"/>
      <c r="H46" s="63"/>
      <c r="I46" s="105"/>
      <c r="J46" s="110"/>
      <c r="K46" s="114"/>
      <c r="L46" s="59"/>
      <c r="M46" s="61"/>
    </row>
    <row r="47" spans="1:14" ht="21.95" customHeight="1">
      <c r="A47" s="59"/>
      <c r="B47" s="65"/>
      <c r="C47" s="62"/>
      <c r="D47" s="62"/>
      <c r="E47" s="60"/>
      <c r="F47" s="63"/>
      <c r="G47" s="63"/>
      <c r="H47" s="63"/>
      <c r="I47" s="105"/>
      <c r="J47" s="110"/>
      <c r="K47" s="114"/>
      <c r="L47" s="59"/>
      <c r="M47" s="61"/>
      <c r="N47" s="113"/>
    </row>
    <row r="48" spans="1:14" ht="21.95" customHeight="1">
      <c r="A48" s="59"/>
      <c r="B48" s="65"/>
      <c r="C48" s="62"/>
      <c r="D48" s="62"/>
      <c r="E48" s="60"/>
      <c r="F48" s="63"/>
      <c r="G48" s="63"/>
      <c r="H48" s="63"/>
      <c r="I48" s="105"/>
      <c r="J48" s="110"/>
      <c r="K48" s="114"/>
      <c r="L48" s="59"/>
      <c r="M48" s="61"/>
      <c r="N48" s="113"/>
    </row>
    <row r="49" spans="1:13" ht="21.95" customHeight="1">
      <c r="A49" s="59"/>
      <c r="B49" s="65"/>
      <c r="C49" s="62"/>
      <c r="D49" s="62"/>
      <c r="E49" s="60"/>
      <c r="F49" s="63"/>
      <c r="G49" s="63"/>
      <c r="H49" s="63"/>
      <c r="I49" s="105"/>
      <c r="J49" s="110"/>
      <c r="K49" s="114"/>
      <c r="L49" s="59"/>
      <c r="M49" s="61"/>
    </row>
    <row r="50" spans="1:13" ht="21.95" customHeight="1">
      <c r="A50" s="59"/>
      <c r="B50" s="65"/>
      <c r="C50" s="62"/>
      <c r="D50" s="62"/>
      <c r="E50" s="60"/>
      <c r="F50" s="63"/>
      <c r="G50" s="63"/>
      <c r="H50" s="63"/>
      <c r="I50" s="105"/>
      <c r="J50" s="110"/>
      <c r="K50" s="114"/>
      <c r="L50" s="59"/>
      <c r="M50" s="61"/>
    </row>
    <row r="51" spans="1:13" ht="21.95" customHeight="1">
      <c r="A51" s="59"/>
      <c r="B51" s="108"/>
      <c r="C51" s="62"/>
      <c r="D51" s="62"/>
      <c r="E51" s="60"/>
      <c r="F51" s="63"/>
      <c r="G51" s="63"/>
      <c r="H51" s="63"/>
      <c r="I51" s="105"/>
      <c r="J51" s="110"/>
      <c r="K51" s="114"/>
      <c r="L51" s="59"/>
      <c r="M51" s="61"/>
    </row>
    <row r="52" spans="1:13" ht="21.95" customHeight="1">
      <c r="A52" s="59"/>
      <c r="B52" s="108"/>
      <c r="C52" s="62"/>
      <c r="D52" s="62"/>
      <c r="E52" s="60"/>
      <c r="F52" s="63"/>
      <c r="G52" s="63"/>
      <c r="H52" s="63"/>
      <c r="I52" s="105"/>
      <c r="J52" s="109"/>
      <c r="K52" s="114"/>
      <c r="L52" s="59"/>
      <c r="M52" s="61"/>
    </row>
    <row r="53" spans="1:13" ht="21.95" customHeight="1">
      <c r="A53" s="59"/>
      <c r="B53" s="108"/>
      <c r="C53" s="62"/>
      <c r="D53" s="59"/>
      <c r="E53" s="60"/>
      <c r="F53" s="63"/>
      <c r="G53" s="63"/>
      <c r="H53" s="63"/>
      <c r="I53" s="105"/>
      <c r="J53" s="109"/>
      <c r="K53" s="114"/>
      <c r="L53" s="59"/>
      <c r="M53" s="61"/>
    </row>
    <row r="54" spans="1:13" ht="21.95" customHeight="1">
      <c r="A54" s="59"/>
      <c r="B54" s="108"/>
      <c r="C54" s="62"/>
      <c r="D54" s="59"/>
      <c r="E54" s="60"/>
      <c r="F54" s="63"/>
      <c r="G54" s="63"/>
      <c r="H54" s="63"/>
      <c r="I54" s="105"/>
      <c r="J54" s="109"/>
      <c r="K54" s="114"/>
      <c r="L54" s="59"/>
      <c r="M54" s="61"/>
    </row>
    <row r="55" spans="1:13" ht="21.95" customHeight="1">
      <c r="A55" s="59"/>
      <c r="B55" s="108"/>
      <c r="C55" s="62"/>
      <c r="D55" s="59"/>
      <c r="E55" s="60"/>
      <c r="F55" s="63"/>
      <c r="G55" s="63"/>
      <c r="H55" s="63"/>
      <c r="I55" s="105"/>
      <c r="J55" s="109"/>
      <c r="K55" s="114"/>
      <c r="L55" s="59"/>
      <c r="M55" s="61"/>
    </row>
    <row r="56" spans="1:13" ht="21.95" customHeight="1">
      <c r="A56" s="59"/>
      <c r="B56" s="108"/>
      <c r="C56" s="62"/>
      <c r="D56" s="59"/>
      <c r="E56" s="60"/>
      <c r="F56" s="63"/>
      <c r="G56" s="63"/>
      <c r="H56" s="63"/>
      <c r="I56" s="105"/>
      <c r="J56" s="109"/>
      <c r="K56" s="114"/>
      <c r="L56" s="59"/>
      <c r="M56" s="61"/>
    </row>
    <row r="57" spans="1:13" ht="21.95" customHeight="1">
      <c r="A57" s="59"/>
      <c r="B57" s="108"/>
      <c r="C57" s="62"/>
      <c r="D57" s="59"/>
      <c r="E57" s="60"/>
      <c r="F57" s="63"/>
      <c r="G57" s="63"/>
      <c r="H57" s="63"/>
      <c r="I57" s="105"/>
      <c r="J57" s="109"/>
      <c r="K57" s="114"/>
      <c r="L57" s="59"/>
      <c r="M57" s="61"/>
    </row>
    <row r="58" spans="1:13" ht="21.95" customHeight="1">
      <c r="A58" s="59"/>
      <c r="B58" s="108"/>
      <c r="C58" s="62"/>
      <c r="D58" s="59"/>
      <c r="E58" s="60"/>
      <c r="F58" s="63"/>
      <c r="G58" s="63"/>
      <c r="H58" s="63"/>
      <c r="I58" s="105"/>
      <c r="J58" s="109"/>
      <c r="K58" s="114"/>
      <c r="L58" s="59"/>
      <c r="M58" s="61"/>
    </row>
    <row r="59" spans="1:13" ht="21.95" customHeight="1">
      <c r="A59" s="59"/>
      <c r="B59" s="108"/>
      <c r="C59" s="62"/>
      <c r="D59" s="59"/>
      <c r="E59" s="112"/>
      <c r="F59" s="63"/>
      <c r="G59" s="63"/>
      <c r="H59" s="63"/>
      <c r="I59" s="105"/>
      <c r="J59" s="109"/>
      <c r="K59" s="114"/>
      <c r="L59" s="59"/>
      <c r="M59" s="61"/>
    </row>
    <row r="60" spans="1:13" ht="21.95" customHeight="1">
      <c r="A60" s="59"/>
      <c r="B60" s="108"/>
      <c r="C60" s="62"/>
      <c r="D60" s="59"/>
      <c r="E60" s="60"/>
      <c r="F60" s="63"/>
      <c r="G60" s="63"/>
      <c r="H60" s="63"/>
      <c r="I60" s="105"/>
      <c r="J60" s="109"/>
      <c r="K60" s="114"/>
      <c r="L60" s="59"/>
      <c r="M60" s="61"/>
    </row>
    <row r="61" spans="1:13" ht="21.95" customHeight="1">
      <c r="A61" s="59"/>
      <c r="B61" s="108"/>
      <c r="C61" s="62"/>
      <c r="D61" s="59"/>
      <c r="E61" s="60"/>
      <c r="F61" s="63"/>
      <c r="G61" s="63"/>
      <c r="H61" s="63"/>
      <c r="I61" s="105"/>
      <c r="J61" s="109"/>
      <c r="K61" s="114"/>
      <c r="L61" s="59"/>
      <c r="M61" s="61"/>
    </row>
    <row r="62" spans="1:13" ht="21.95" customHeight="1">
      <c r="A62" s="59"/>
      <c r="B62" s="108"/>
      <c r="C62" s="62"/>
      <c r="D62" s="59"/>
      <c r="E62" s="60"/>
      <c r="F62" s="63"/>
      <c r="G62" s="63"/>
      <c r="H62" s="63"/>
      <c r="I62" s="105"/>
      <c r="J62" s="109"/>
      <c r="K62" s="114"/>
      <c r="L62" s="59"/>
      <c r="M62" s="61"/>
    </row>
    <row r="63" spans="1:13" ht="21.95" customHeight="1">
      <c r="A63" s="59"/>
      <c r="B63" s="108"/>
      <c r="C63" s="62"/>
      <c r="D63" s="59"/>
      <c r="E63" s="60"/>
      <c r="F63" s="63"/>
      <c r="G63" s="63"/>
      <c r="H63" s="63"/>
      <c r="I63" s="105"/>
      <c r="J63" s="109"/>
      <c r="K63" s="114"/>
      <c r="L63" s="59"/>
      <c r="M63" s="61"/>
    </row>
    <row r="64" spans="1:13" ht="21.95" customHeight="1">
      <c r="A64" s="59"/>
      <c r="B64" s="108"/>
      <c r="C64" s="62"/>
      <c r="D64" s="59"/>
      <c r="E64" s="60"/>
      <c r="F64" s="63"/>
      <c r="G64" s="63"/>
      <c r="H64" s="63"/>
      <c r="I64" s="105"/>
      <c r="J64" s="109"/>
      <c r="K64" s="114"/>
      <c r="L64" s="59"/>
      <c r="M64" s="61"/>
    </row>
    <row r="65" spans="1:13" ht="21.95" customHeight="1">
      <c r="A65" s="59"/>
      <c r="B65" s="65"/>
      <c r="C65" s="62"/>
      <c r="D65" s="62"/>
      <c r="E65" s="60"/>
      <c r="F65" s="63"/>
      <c r="G65" s="63"/>
      <c r="H65" s="63"/>
      <c r="I65" s="105"/>
      <c r="J65" s="109"/>
      <c r="K65" s="114"/>
      <c r="L65" s="59"/>
      <c r="M65" s="61"/>
    </row>
    <row r="66" spans="1:13" ht="21.95" customHeight="1">
      <c r="A66" s="59"/>
      <c r="B66" s="65"/>
      <c r="C66" s="62"/>
      <c r="D66" s="62"/>
      <c r="E66" s="60"/>
      <c r="F66" s="63"/>
      <c r="G66" s="63"/>
      <c r="H66" s="63"/>
      <c r="I66" s="105"/>
      <c r="J66" s="109"/>
      <c r="K66" s="114"/>
      <c r="L66" s="59"/>
      <c r="M66" s="61"/>
    </row>
    <row r="67" spans="1:13" ht="21.95" customHeight="1">
      <c r="A67" s="59"/>
      <c r="B67" s="65"/>
      <c r="C67" s="62"/>
      <c r="D67" s="62"/>
      <c r="E67" s="60"/>
      <c r="F67" s="63"/>
      <c r="G67" s="63"/>
      <c r="H67" s="63"/>
      <c r="I67" s="105"/>
      <c r="J67" s="109"/>
      <c r="K67" s="114"/>
      <c r="L67" s="59"/>
      <c r="M67" s="61"/>
    </row>
    <row r="68" spans="1:13" ht="21.95" customHeight="1">
      <c r="A68" s="59"/>
      <c r="B68" s="65"/>
      <c r="C68" s="62"/>
      <c r="D68" s="62"/>
      <c r="E68" s="60"/>
      <c r="F68" s="63"/>
      <c r="G68" s="63"/>
      <c r="H68" s="63"/>
      <c r="I68" s="105"/>
      <c r="J68" s="109"/>
      <c r="K68" s="114"/>
      <c r="L68" s="59"/>
      <c r="M68" s="61"/>
    </row>
    <row r="69" spans="1:13" ht="21.95" customHeight="1">
      <c r="A69" s="59"/>
      <c r="B69" s="65"/>
      <c r="C69" s="62"/>
      <c r="D69" s="59"/>
      <c r="E69" s="60"/>
      <c r="F69" s="63"/>
      <c r="G69" s="63"/>
      <c r="H69" s="63"/>
      <c r="I69" s="105"/>
      <c r="J69" s="110"/>
      <c r="K69" s="114"/>
      <c r="L69" s="59"/>
      <c r="M69" s="61"/>
    </row>
    <row r="70" spans="1:13" ht="21.95" customHeight="1">
      <c r="A70" s="59"/>
      <c r="B70" s="65"/>
      <c r="C70" s="62"/>
      <c r="D70" s="59"/>
      <c r="E70" s="60"/>
      <c r="F70" s="63"/>
      <c r="G70" s="63"/>
      <c r="H70" s="63"/>
      <c r="I70" s="105"/>
      <c r="J70" s="110"/>
      <c r="K70" s="114"/>
      <c r="L70" s="59"/>
      <c r="M70" s="61"/>
    </row>
    <row r="71" spans="1:13" ht="21.95" customHeight="1">
      <c r="A71" s="59"/>
      <c r="B71" s="108"/>
      <c r="C71" s="106"/>
      <c r="D71" s="59"/>
      <c r="E71" s="60"/>
      <c r="F71" s="63"/>
      <c r="G71" s="63"/>
      <c r="H71" s="63"/>
      <c r="I71" s="105"/>
      <c r="J71" s="111"/>
      <c r="K71" s="114"/>
      <c r="L71" s="59"/>
      <c r="M71" s="61"/>
    </row>
    <row r="72" spans="1:13" ht="21.95" customHeight="1">
      <c r="A72" s="59"/>
      <c r="B72" s="108"/>
      <c r="C72" s="106"/>
      <c r="D72" s="59"/>
      <c r="E72" s="60"/>
      <c r="F72" s="63"/>
      <c r="G72" s="63"/>
      <c r="H72" s="63"/>
      <c r="I72" s="105"/>
      <c r="J72" s="110"/>
      <c r="K72" s="114"/>
      <c r="L72" s="59"/>
      <c r="M72" s="61"/>
    </row>
    <row r="73" spans="1:13" ht="21.95" customHeight="1">
      <c r="A73" s="59"/>
      <c r="B73" s="108"/>
      <c r="C73" s="106"/>
      <c r="D73" s="59"/>
      <c r="E73" s="60"/>
      <c r="F73" s="63"/>
      <c r="G73" s="63"/>
      <c r="H73" s="63"/>
      <c r="I73" s="105"/>
      <c r="J73" s="110"/>
      <c r="K73" s="114"/>
      <c r="L73" s="59"/>
      <c r="M73" s="61"/>
    </row>
    <row r="74" spans="1:13" ht="21.95" customHeight="1">
      <c r="A74" s="59"/>
      <c r="B74" s="108"/>
      <c r="C74" s="106"/>
      <c r="D74" s="59"/>
      <c r="E74" s="60"/>
      <c r="F74" s="63"/>
      <c r="G74" s="60"/>
      <c r="H74" s="63"/>
      <c r="I74" s="105"/>
      <c r="J74" s="110"/>
      <c r="K74" s="114"/>
      <c r="L74" s="59"/>
      <c r="M74" s="61"/>
    </row>
    <row r="75" spans="1:13" ht="21.95" customHeight="1">
      <c r="A75" s="59"/>
      <c r="B75" s="108"/>
      <c r="C75" s="106"/>
      <c r="D75" s="59"/>
      <c r="E75" s="60"/>
      <c r="F75" s="63"/>
      <c r="G75" s="63"/>
      <c r="H75" s="63"/>
      <c r="I75" s="105"/>
      <c r="J75" s="110"/>
      <c r="K75" s="114"/>
      <c r="L75" s="59"/>
      <c r="M75" s="61"/>
    </row>
    <row r="76" spans="1:13" ht="21.95" customHeight="1">
      <c r="A76" s="59"/>
      <c r="B76" s="108"/>
      <c r="C76" s="106"/>
      <c r="D76" s="59"/>
      <c r="E76" s="60"/>
      <c r="F76" s="63"/>
      <c r="G76" s="60"/>
      <c r="H76" s="63"/>
      <c r="I76" s="105"/>
      <c r="J76" s="110"/>
      <c r="K76" s="114"/>
      <c r="L76" s="59"/>
      <c r="M76" s="61"/>
    </row>
    <row r="77" spans="1:13" ht="21.95" customHeight="1">
      <c r="A77" s="59"/>
      <c r="B77" s="108"/>
      <c r="C77" s="107"/>
      <c r="D77" s="59"/>
      <c r="E77" s="60"/>
      <c r="F77" s="63"/>
      <c r="G77" s="60"/>
      <c r="H77" s="63"/>
      <c r="I77" s="105"/>
      <c r="J77" s="111"/>
      <c r="K77" s="114"/>
      <c r="L77" s="59"/>
      <c r="M77" s="61"/>
    </row>
    <row r="78" spans="1:13" ht="21.95" customHeight="1">
      <c r="A78" s="59"/>
      <c r="B78" s="108"/>
      <c r="C78" s="107"/>
      <c r="D78" s="59"/>
      <c r="E78" s="60"/>
      <c r="F78" s="63"/>
      <c r="G78" s="60"/>
      <c r="H78" s="63"/>
      <c r="I78" s="105"/>
      <c r="J78" s="110"/>
      <c r="K78" s="114"/>
      <c r="L78" s="59"/>
      <c r="M78" s="61"/>
    </row>
    <row r="79" spans="1:13" ht="21.95" customHeight="1">
      <c r="A79" s="59"/>
      <c r="B79" s="108"/>
      <c r="C79" s="107"/>
      <c r="D79" s="59"/>
      <c r="E79" s="60"/>
      <c r="F79" s="63"/>
      <c r="G79" s="60"/>
      <c r="H79" s="63"/>
      <c r="I79" s="105"/>
      <c r="J79" s="110"/>
      <c r="K79" s="114"/>
      <c r="L79" s="59"/>
      <c r="M79" s="61"/>
    </row>
    <row r="80" spans="1:13" ht="21.95" customHeight="1">
      <c r="A80" s="59"/>
      <c r="B80" s="108"/>
      <c r="C80" s="62"/>
      <c r="D80" s="62"/>
      <c r="E80" s="60"/>
      <c r="F80" s="63"/>
      <c r="G80" s="63"/>
      <c r="H80" s="63"/>
      <c r="I80" s="105"/>
      <c r="J80" s="111"/>
      <c r="K80" s="114"/>
      <c r="L80" s="59"/>
      <c r="M80" s="61"/>
    </row>
    <row r="81" spans="1:13" ht="21.95" customHeight="1">
      <c r="A81" s="59"/>
      <c r="B81" s="108"/>
      <c r="C81" s="62"/>
      <c r="D81" s="62"/>
      <c r="E81" s="60"/>
      <c r="F81" s="63"/>
      <c r="G81" s="63"/>
      <c r="H81" s="63"/>
      <c r="I81" s="105"/>
      <c r="J81" s="110"/>
      <c r="K81" s="114"/>
      <c r="L81" s="59"/>
      <c r="M81" s="61"/>
    </row>
    <row r="82" spans="1:13" ht="21.95" customHeight="1">
      <c r="A82" s="59"/>
      <c r="B82" s="108"/>
      <c r="C82" s="62"/>
      <c r="D82" s="62"/>
      <c r="E82" s="60"/>
      <c r="F82" s="63"/>
      <c r="G82" s="63"/>
      <c r="H82" s="63"/>
      <c r="I82" s="105"/>
      <c r="J82" s="110"/>
      <c r="K82" s="114"/>
      <c r="L82" s="59"/>
      <c r="M82" s="61"/>
    </row>
    <row r="83" spans="1:13" ht="21.95" customHeight="1">
      <c r="A83" s="62"/>
      <c r="B83" s="65"/>
      <c r="C83" s="63"/>
      <c r="D83" s="62"/>
      <c r="E83" s="63"/>
      <c r="F83" s="63"/>
      <c r="G83" s="63"/>
      <c r="H83" s="62"/>
      <c r="I83" s="63"/>
      <c r="J83" s="64"/>
      <c r="K83" s="114"/>
      <c r="L83" s="59"/>
      <c r="M83" s="66"/>
    </row>
    <row r="84" spans="1:13" ht="21.95" customHeight="1">
      <c r="A84" s="62"/>
      <c r="B84" s="65"/>
      <c r="C84" s="63"/>
      <c r="D84" s="63"/>
      <c r="E84" s="63"/>
      <c r="F84" s="63"/>
      <c r="G84" s="63"/>
      <c r="H84" s="62"/>
      <c r="I84" s="63"/>
      <c r="J84" s="64"/>
      <c r="K84" s="114"/>
      <c r="L84" s="59"/>
      <c r="M84" s="66"/>
    </row>
    <row r="85" spans="1:13" ht="21.95" customHeight="1">
      <c r="K85" s="67"/>
      <c r="L85" s="72"/>
      <c r="M85" s="3"/>
    </row>
    <row r="86" spans="1:13" ht="21.95" customHeight="1">
      <c r="K86" s="67"/>
      <c r="L86" s="72"/>
      <c r="M86" s="3"/>
    </row>
    <row r="87" spans="1:13" ht="21.95" customHeight="1">
      <c r="K87" s="67"/>
      <c r="L87" s="72"/>
      <c r="M87" s="3"/>
    </row>
    <row r="88" spans="1:13" ht="21.95" customHeight="1">
      <c r="K88" s="67"/>
      <c r="L88" s="72"/>
      <c r="M88" s="3"/>
    </row>
  </sheetData>
  <sheetProtection selectLockedCells="1"/>
  <protectedRanges>
    <protectedRange password="CE28" sqref="H4:I4 H2 B2" name="ช่วง1_2"/>
    <protectedRange password="CE28" sqref="B46 B51:B56 B71:B76 B80:B82" name="ช่วง1"/>
    <protectedRange password="CE28" sqref="B39:B40 B35:B36 B9:B10 B25:B28 B13:B22" name="ช่วง1_3"/>
    <protectedRange password="CE28" sqref="B23" name="ช่วง1_2_1"/>
    <protectedRange password="CE28" sqref="B24" name="ช่วง1_2_2"/>
  </protectedRanges>
  <mergeCells count="5">
    <mergeCell ref="C2:D2"/>
    <mergeCell ref="E2:M2"/>
    <mergeCell ref="B5:C5"/>
    <mergeCell ref="J4:K4"/>
    <mergeCell ref="B4:C4"/>
  </mergeCells>
  <phoneticPr fontId="11" type="noConversion"/>
  <dataValidations count="11">
    <dataValidation type="list" errorStyle="warning" allowBlank="1" showInputMessage="1" showErrorMessage="1" errorTitle="ข้อมูลไม่ถูกต้อง" error="กรุณาเลือกตามรายการที่กำหนดเท่านั้น" sqref="WBV49 WLR49 WVN49 RXN25:RXN27 JD49 SZ49 ACV49 AMR49 AWN49 BGJ49 BQF49 CAB49 CJX49 CTT49 DDP49 DNL49 DXH49 EHD49 EQZ49 FAV49 FKR49 FUN49 GEJ49 GOF49 GYB49 HHX49 HRT49 IBP49 ILL49 IVH49 JFD49 JOZ49 JYV49 KIR49 KSN49 LCJ49 LMF49 LWB49 MFX49 MPT49 MZP49 NJL49 NTH49 ODD49 OMZ49 OWV49 PGR49 PQN49 QAJ49 QKF49 QUB49 RDX49 RNT49 RXP49 SHL49 SRH49 TBD49 TKZ49 TUV49 UER49 UON49 UYJ49 VIF49 VSB49 WBX49 WLT49 WVP49 JB49 SX49 ACT49 AMP49 AWL49 BGH49 BQD49 BZZ49 CJV49 CTR49 DDN49 DNJ49 DXF49 EHB49 EQX49 FAT49 FKP49 FUL49 GEH49 GOD49 GXZ49 HHV49 HRR49 IBN49 ILJ49 IVF49 JFB49 JOX49 JYT49 KIP49 KSL49 LCH49 LMD49 LVZ49 MFV49 MPR49 MZN49 NJJ49 NTF49 ODB49 OMX49 OWT49 PGP49 PQL49 QAH49 QKD49 QTZ49 RDV49 RNR49 RXN49 SHJ49 SRF49 TBB49 TKX49 TUT49 UEP49 UOL49 UYH49 VID49 VRZ49 WBV44:WBV45 VRZ44:VRZ45 VID44:VID45 UYH44:UYH45 UOL44:UOL45 UEP44:UEP45 TUT44:TUT45 TKX44:TKX45 TBB44:TBB45 SRF44:SRF45 SHJ44:SHJ45 RXN44:RXN45 RNR44:RNR45 RDV44:RDV45 QTZ44:QTZ45 QKD44:QKD45 QAH44:QAH45 PQL44:PQL45 PGP44:PGP45 OWT44:OWT45 OMX44:OMX45 ODB44:ODB45 NTF44:NTF45 NJJ44:NJJ45 MZN44:MZN45 MPR44:MPR45 MFV44:MFV45 LVZ44:LVZ45 LMD44:LMD45 LCH44:LCH45 KSL44:KSL45 KIP44:KIP45 JYT44:JYT45 JOX44:JOX45 JFB44:JFB45 IVF44:IVF45 ILJ44:ILJ45 IBN44:IBN45 HRR44:HRR45 HHV44:HHV45 GXZ44:GXZ45 GOD44:GOD45 GEH44:GEH45 FUL44:FUL45 FKP44:FKP45 FAT44:FAT45 EQX44:EQX45 EHB44:EHB45 DXF44:DXF45 DNJ44:DNJ45 DDN44:DDN45 CTR44:CTR45 CJV44:CJV45 BZZ44:BZZ45 BQD44:BQD45 BGH44:BGH45 AWL44:AWL45 AMP44:AMP45 ACT44:ACT45 SX44:SX45 JB44:JB45 WVP44:WVP45 WLT44:WLT45 WBX44:WBX45 VSB44:VSB45 VIF44:VIF45 UYJ44:UYJ45 UON44:UON45 UER44:UER45 TUV44:TUV45 TKZ44:TKZ45 TBD44:TBD45 SRH44:SRH45 SHL44:SHL45 RXP44:RXP45 RNT44:RNT45 RDX44:RDX45 QUB44:QUB45 QKF44:QKF45 QAJ44:QAJ45 PQN44:PQN45 PGR44:PGR45 OWV44:OWV45 OMZ44:OMZ45 ODD44:ODD45 NTH44:NTH45 NJL44:NJL45 MZP44:MZP45 MPT44:MPT45 MFX44:MFX45 LWB44:LWB45 LMF44:LMF45 LCJ44:LCJ45 KSN44:KSN45 KIR44:KIR45 JYV44:JYV45 JOZ44:JOZ45 JFD44:JFD45 IVH44:IVH45 ILL44:ILL45 IBP44:IBP45 HRT44:HRT45 HHX44:HHX45 GYB44:GYB45 GOF44:GOF45 GEJ44:GEJ45 FUN44:FUN45 FKR44:FKR45 FAV44:FAV45 EQZ44:EQZ45 EHD44:EHD45 DXH44:DXH45 DNL44:DNL45 DDP44:DDP45 CTT44:CTT45 CJX44:CJX45 CAB44:CAB45 BQF44:BQF45 BGJ44:BGJ45 AWN44:AWN45 AMR44:AMR45 ACV44:ACV45 SZ44:SZ45 JD44:JD45 SHJ25:SHJ27 WVN44:WVN45 WVN47 JD47 SZ47 ACV47 AMR47 AWN47 BGJ47 BQF47 CAB47 CJX47 CTT47 DDP47 DNL47 DXH47 EHD47 EQZ47 FAV47 FKR47 FUN47 GEJ47 GOF47 GYB47 HHX47 HRT47 IBP47 ILL47 IVH47 JFD47 JOZ47 JYV47 KIR47 KSN47 LCJ47 LMF47 LWB47 MFX47 MPT47 MZP47 NJL47 NTH47 ODD47 OMZ47 OWV47 PGR47 PQN47 QAJ47 QKF47 QUB47 RDX47 RNT47 RXP47 SHL47 SRH47 TBD47 TKZ47 TUV47 UER47 UON47 UYJ47 VIF47 VSB47 WBX47 WLT47 WVP47 JB47 SX47 ACT47 AMP47 AWL47 BGH47 BQD47 BZZ47 CJV47 CTR47 DDN47 DNJ47 DXF47 EHB47 EQX47 FAT47 FKP47 FUL47 GEH47 GOD47 GXZ47 HHV47 HRR47 IBN47 ILJ47 IVF47 JFB47 JOX47 JYT47 KIP47 KSL47 LCH47 LMD47 LVZ47 MFV47 MPR47 MZN47 NJJ47 NTF47 ODB47 OMX47 OWT47 PGP47 PQL47 QAH47 QKD47 QTZ47 RDV47 RNR47 RXN47 SHJ47 SRF47 TBB47 TKX47 TUT47 UEP47 UOL47 UYH47 VID47 VRZ47 WBV47 WLR47 WVN42 TBB25:TBB27 JD42 SZ42 ACV42 AMR42 AWN42 BGJ42 BQF42 CAB42 CJX42 CTT42 DDP42 DNL42 DXH42 EHD42 EQZ42 FAV42 FKR42 FUN42 GEJ42 GOF42 GYB42 HHX42 HRT42 IBP42 ILL42 IVH42 JFD42 JOZ42 JYV42 KIR42 KSN42 LCJ42 LMF42 LWB42 MFX42 MPT42 MZP42 NJL42 NTH42 ODD42 OMZ42 OWV42 PGR42 PQN42 QAJ42 QKF42 QUB42 RDX42 RNT42 RXP42 SHL42 SRH42 TBD42 TKZ42 TUV42 UER42 UON42 UYJ42 VIF42 VSB42 WBX42 WLT42 WVP42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LR44:WLR45 WVN23 VID37:VID40 UYH37:UYH40 UOL37:UOL40 UEP37:UEP40 TUT37:TUT40 TKX37:TKX40 TBB37:TBB40 SRF37:SRF40 SHJ37:SHJ40 RXN37:RXN40 RNR37:RNR40 RDV37:RDV40 QTZ37:QTZ40 QKD37:QKD40 QAH37:QAH40 PQL37:PQL40 PGP37:PGP40 OWT37:OWT40 OMX37:OMX40 ODB37:ODB40 NTF37:NTF40 NJJ37:NJJ40 MZN37:MZN40 MPR37:MPR40 MFV37:MFV40 LVZ37:LVZ40 LMD37:LMD40 LCH37:LCH40 KSL37:KSL40 KIP37:KIP40 JYT37:JYT40 JOX37:JOX40 JFB37:JFB40 IVF37:IVF40 ILJ37:ILJ40 IBN37:IBN40 HRR37:HRR40 HHV37:HHV40 GXZ37:GXZ40 GOD37:GOD40 GEH37:GEH40 FUL37:FUL40 FKP37:FKP40 FAT37:FAT40 EQX37:EQX40 EHB37:EHB40 DXF37:DXF40 DNJ37:DNJ40 DDN37:DDN40 CTR37:CTR40 CJV37:CJV40 BZZ37:BZZ40 BQD37:BQD40 BGH37:BGH40 AWL37:AWL40 AMP37:AMP40 ACT37:ACT40 SX37:SX40 JB37:JB40 WVP37:WVP40 WLT37:WLT40 WBX37:WBX40 VSB37:VSB40 VIF37:VIF40 UYJ37:UYJ40 UON37:UON40 UER37:UER40 TUV37:TUV40 TKZ37:TKZ40 TBD37:TBD40 SRH37:SRH40 SHL37:SHL40 RXP37:RXP40 RNT37:RNT40 RDX37:RDX40 QUB37:QUB40 QKF37:QKF40 QAJ37:QAJ40 PQN37:PQN40 PGR37:PGR40 OWV37:OWV40 OMZ37:OMZ40 ODD37:ODD40 NTH37:NTH40 NJL37:NJL40 MZP37:MZP40 MPT37:MPT40 MFX37:MFX40 LWB37:LWB40 LMF37:LMF40 LCJ37:LCJ40 KSN37:KSN40 KIR37:KIR40 JYV37:JYV40 JOZ37:JOZ40 JFD37:JFD40 IVH37:IVH40 ILL37:ILL40 IBP37:IBP40 HRT37:HRT40 HHX37:HHX40 GYB37:GYB40 GOF37:GOF40 GEJ37:GEJ40 FUN37:FUN40 FKR37:FKR40 FAV37:FAV40 EQZ37:EQZ40 EHD37:EHD40 DXH37:DXH40 DNL37:DNL40 DDP37:DDP40 CTT37:CTT40 CJX37:CJX40 CAB37:CAB40 BQF37:BQF40 BGJ37:BGJ40 AWN37:AWN40 AMR37:AMR40 ACV37:ACV40 SZ37:SZ40 JD37:JD40 WVN37:WVN40 VRZ37:VRZ40 WLR37:WLR40 WBV37:WBV40 WBV35 VRZ35 VID35 UYH35 UOL35 UEP35 TUT35 TKX35 TBB35 SRF35 SHJ35 RXN35 RNR35 RDV35 QTZ35 QKD35 QAH35 PQL35 PGP35 OWT35 OMX35 ODB35 NTF35 NJJ35 MZN35 MPR35 MFV35 LVZ35 LMD35 LCH35 KSL35 KIP35 JYT35 JOX35 JFB35 IVF35 ILJ35 IBN35 HRR35 HHV35 GXZ35 GOD35 GEH35 FUL35 FKP35 FAT35 EQX35 EHB35 DXF35 DNJ35 DDN35 CTR35 CJV35 BZZ35 BQD35 BGH35 AWL35 AMP35 ACT35 SX35 JB35 WVP35 WLT35 WBX35 VSB35 VIF35 UYJ35 UON35 UER35 TUV35 TKZ35 TBD35 SRH35 SHL35 RXP35 RNT35 RDX35 QUB35 QKF35 QAJ35 PQN35 PGR35 OWV35 OMZ35 ODD35 NTH35 NJL35 MZP35 MPT35 MFX35 LWB35 LMF35 LCJ35 KSN35 KIR35 JYV35 JOZ35 JFD35 IVH35 ILL35 IBP35 HRT35 HHX35 GYB35 GOF35 GEJ35 FUN35 FKR35 FAV35 EQZ35 EHD35 DXH35 DNL35 DDP35 CTT35 CJX35 CAB35 BQF35 BGJ35 AWN35 AMR35 ACV35 SZ35 JD35 SRF25:SRF27 WVN35 WLR35 WLR33 WBV33 VRZ33 VID33 UYH33 UOL33 UEP33 TUT33 TKX33 TBB33 SRF33 SHJ33 RXN33 RNR33 RDV33 QTZ33 QKD33 QAH33 PQL33 PGP33 OWT33 OMX33 ODB33 NTF33 NJJ33 MZN33 MPR33 MFV33 LVZ33 LMD33 LCH33 KSL33 KIP33 JYT33 JOX33 JFB33 IVF33 ILJ33 IBN33 HRR33 HHV33 GXZ33 GOD33 GEH33 FUL33 FKP33 FAT33 EQX33 EHB33 DXF33 DNJ33 DDN33 CTR33 CJV33 BZZ33 BQD33 BGH33 AWL33 AMP33 ACT33 SX33 JB33 WVP33 WLT33 WBX33 VSB33 VIF33 UYJ33 UON33 UER33 TUV33 TKZ33 TBD33 SRH33 SHL33 RXP33 RNT33 RDX33 QUB33 QKF33 QAJ33 PQN33 PGR33 OWV33 OMZ33 ODD33 NTH33 NJL33 MZP33 MPT33 MFX33 LWB33 LMF33 LCJ33 KSN33 KIR33 JYV33 JOZ33 JFD33 IVH33 ILL33 IBP33 HRT33 HHX33 GYB33 GOF33 GEJ33 FUN33 FKR33 FAV33 EQZ33 EHD33 DXH33 DNL33 DDP33 CTT33 CJX33 CAB33 BQF33 BGJ33 AWN33 AMR33 ACV33 SZ33 JD33 TKX25:TKX27 WVN33 WLR31 WBV31 VRZ31 VID31 UYH31 UOL31 UEP31 TUT31 TKX31 TBB31 SRF31 SHJ31 RXN31 RNR31 RDV31 QTZ31 QKD31 QAH31 PQL31 PGP31 OWT31 OMX31 ODB31 NTF31 NJJ31 MZN31 MPR31 MFV31 LVZ31 LMD31 LCH31 KSL31 KIP31 JYT31 JOX31 JFB31 IVF31 ILJ31 IBN31 HRR31 HHV31 GXZ31 GOD31 GEH31 FUL31 FKP31 FAT31 EQX31 EHB31 DXF31 DNJ31 DDN31 CTR31 CJV31 BZZ31 BQD31 BGH31 AWL31 AMP31 ACT31 SX31 JB31 WVP31 WLT31 WBX31 VSB31 VIF31 UYJ31 UON31 UER31 TUV31 TKZ31 TBD31 SRH31 SHL31 RXP31 RNT31 RDX31 QUB31 QKF31 QAJ31 PQN31 PGR31 OWV31 OMZ31 ODD31 NTH31 NJL31 MZP31 MPT31 MFX31 LWB31 LMF31 LCJ31 KSN31 KIR31 JYV31 JOZ31 JFD31 IVH31 ILL31 IBP31 HRT31 HHX31 GYB31 GOF31 GEJ31 FUN31 FKR31 FAV31 EQZ31 EHD31 DXH31 DNL31 DDP31 CTT31 CJX31 CAB31 BQF31 BGJ31 AWN31 AMR31 ACV31 SZ31 JD31 TUT25:TUT27 WVN31 WLR29 WBV29 VRZ29 VID29 UYH29 UOL29 UEP29 TUT29 TKX29 TBB29 SRF29 SHJ29 RXN29 RNR29 RDV29 QTZ29 QKD29 QAH29 PQL29 PGP29 OWT29 OMX29 ODB29 NTF29 NJJ29 MZN29 MPR29 MFV29 LVZ29 LMD29 LCH29 KSL29 KIP29 JYT29 JOX29 JFB29 IVF29 ILJ29 IBN29 HRR29 HHV29 GXZ29 GOD29 GEH29 FUL29 FKP29 FAT29 EQX29 EHB29 DXF29 DNJ29 DDN29 CTR29 CJV29 BZZ29 BQD29 BGH29 AWL29 AMP29 ACT29 SX29 JB29 WVP29 WLT29 WBX29 VSB29 VIF29 UYJ29 UON29 UER29 TUV29 TKZ29 TBD29 SRH29 SHL29 RXP29 RNT29 RDX29 QUB29 QKF29 QAJ29 PQN29 PGR29 OWV29 OMZ29 ODD29 NTH29 NJL29 MZP29 MPT29 MFX29 LWB29 LMF29 LCJ29 KSN29 KIR29 JYV29 JOZ29 JFD29 IVH29 ILL29 IBP29 HRT29 HHX29 GYB29 GOF29 GEJ29 FUN29 FKR29 FAV29 EQZ29 EHD29 DXH29 DNL29 DDP29 CTT29 CJX29 CAB29 BQF29 BGJ29 AWN29 AMR29 ACV29 SZ29 JD29 UEP25:UEP27 JD23 SZ23 ACV23 AMR23 AWN23 BGJ23 BQF23 CAB23 CJX23 CTT23 DDP23 DNL23 DXH23 EHD23 EQZ23 FAV23 FKR23 FUN23 GEJ23 GOF23 GYB23 HHX23 HRT23 IBP23 ILL23 IVH23 JFD23 JOZ23 JYV23 KIR23 KSN23 LCJ23 LMF23 LWB23 MFX23 MPT23 MZP23 NJL23 NTH23 ODD23 OMZ23 OWV23 PGR23 PQN23 QAJ23 QKF23 QUB23 RDX23 RNT23 RXP23 SHL23 SRH23 TBD23 TKZ23 TUV23 UER23 UON23 UYJ23 VIF23 VSB23 WBX23 WLT23 WVP23 JB23 SX23 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LR19 WBV19 VRZ19 VID19 UYH19 UOL19 UEP19 TUT19 TKX19 TBB19 SRF19 SHJ19 RXN19 RNR19 RDV19 QTZ19 QKD19 QAH19 PQL19 PGP19 OWT19 OMX19 ODB19 NTF19 NJJ19 MZN19 MPR19 MFV19 LVZ19 LMD19 LCH19 KSL19 KIP19 JYT19 JOX19 JFB19 IVF19 ILJ19 IBN19 HRR19 HHV19 GXZ19 GOD19 GEH19 FUL19 FKP19 FAT19 EQX19 EHB19 DXF19 DNJ19 DDN19 CTR19 CJV19 BZZ19 BQD19 BGH19 AWL19 AMP19 ACT19 SX19 JB19 WVP19 WLT19 WBX19 VSB19 VIF19 UYJ19 UON19 UER19 TUV19 TKZ19 TBD19 SRH19 SHL19 RXP19 RNT19 RDX19 QUB19 QKF19 QAJ19 PQN19 PGR19 OWV19 OMZ19 ODD19 NTH19 NJL19 MZP19 MPT19 MFX19 LWB19 LMF19 LCJ19 KSN19 KIR19 JYV19 JOZ19 JFD19 IVH19 ILL19 IBP19 HRT19 HHX19 GYB19 GOF19 GEJ19 FUN19 FKR19 FAV19 EQZ19 EHD19 DXH19 DNL19 DDP19 CTT19 CJX19 CAB19 BQF19 BGJ19 AWN19 AMR19 ACV19 SZ19 JD19 UOL25:UOL27 WVN19 WVN17 UYH25:UYH27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LR15 WBV15 VRZ15 VID15 UYH15 UOL15 UEP15 TUT15 TKX15 TBB15 SRF15 SHJ15 RXN15 RNR15 RDV15 QTZ15 QKD15 QAH15 PQL15 PGP15 OWT15 OMX15 ODB15 NTF15 NJJ15 MZN15 MPR15 MFV15 LVZ15 LMD15 LCH15 KSL15 KIP15 JYT15 JOX15 JFB15 IVF15 ILJ15 IBN15 HRR15 HHV15 GXZ15 GOD15 GEH15 FUL15 FKP15 FAT15 EQX15 EHB15 DXF15 DNJ15 DDN15 CTR15 CJV15 BZZ15 BQD15 BGH15 AWL15 AMP15 ACT15 SX15 JB15 WVP15 WLT15 WBX15 VSB15 VIF15 UYJ15 UON15 UER15 TUV15 TKZ15 TBD15 SRH15 SHL15 RXP15 RNT15 RDX15 QUB15 QKF15 QAJ15 PQN15 PGR15 OWV15 OMZ15 ODD15 NTH15 NJL15 MZP15 MPT15 MFX15 LWB15 LMF15 LCJ15 KSN15 KIR15 JYV15 JOZ15 JFD15 IVH15 ILL15 IBP15 HRT15 HHX15 GYB15 GOF15 GEJ15 FUN15 FKR15 FAV15 EQZ15 EHD15 DXH15 DNL15 DDP15 CTT15 CJX15 CAB15 BQF15 BGJ15 AWN15 AMR15 ACV15 SZ15 JD15 VID25:VID27 WVN15 VRZ25:VRZ27 JD10:JD11 SZ10:SZ11 ACV10:ACV11 AMR10:AMR11 AWN10:AWN11 BGJ10:BGJ11 BQF10:BQF11 CAB10:CAB11 CJX10:CJX11 CTT10:CTT11 DDP10:DDP11 DNL10:DNL11 DXH10:DXH11 EHD10:EHD11 EQZ10:EQZ11 FAV10:FAV11 FKR10:FKR11 FUN10:FUN11 GEJ10:GEJ11 GOF10:GOF11 GYB10:GYB11 HHX10:HHX11 HRT10:HRT11 IBP10:IBP11 ILL10:ILL11 IVH10:IVH11 JFD10:JFD11 JOZ10:JOZ11 JYV10:JYV11 KIR10:KIR11 KSN10:KSN11 LCJ10:LCJ11 LMF10:LMF11 LWB10:LWB11 MFX10:MFX11 MPT10:MPT11 MZP10:MZP11 NJL10:NJL11 NTH10:NTH11 ODD10:ODD11 OMZ10:OMZ11 OWV10:OWV11 PGR10:PGR11 PQN10:PQN11 QAJ10:QAJ11 QKF10:QKF11 QUB10:QUB11 RDX10:RDX11 RNT10:RNT11 RXP10:RXP11 SHL10:SHL11 SRH10:SRH11 TBD10:TBD11 TKZ10:TKZ11 TUV10:TUV11 UER10:UER11 UON10:UON11 UYJ10:UYJ11 VIF10:VIF11 VSB10:VSB11 WBX10:WBX11 WLT10:WLT11 WVP10:WVP11 JB10:JB11 SX10:SX11 ACT10:ACT11 AMP10:AMP11 AWL10:AWL11 BGH10:BGH11 BQD10:BQD11 BZZ10:BZZ11 CJV10:CJV11 CTR10:CTR11 DDN10:DDN11 DNJ10:DNJ11 DXF10:DXF11 EHB10:EHB11 EQX10:EQX11 FAT10:FAT11 FKP10:FKP11 FUL10:FUL11 GEH10:GEH11 GOD10:GOD11 GXZ10:GXZ11 HHV10:HHV11 HRR10:HRR11 IBN10:IBN11 ILJ10:ILJ11 IVF10:IVF11 JFB10:JFB11 JOX10:JOX11 JYT10:JYT11 KIP10:KIP11 KSL10:KSL11 LCH10:LCH11 LMD10:LMD11 LVZ10:LVZ11 MFV10:MFV11 MPR10:MPR11 MZN10:MZN11 NJJ10:NJJ11 NTF10:NTF11 ODB10:ODB11 OMX10:OMX11 OWT10:OWT11 PGP10:PGP11 PQL10:PQL11 QAH10:QAH11 QKD10:QKD11 QTZ10:QTZ11 RDV10:RDV11 RNR10:RNR11 RXN10:RXN11 SHJ10:SHJ11 SRF10:SRF11 TBB10:TBB11 TKX10:TKX11 TUT10:TUT11 UEP10:UEP11 UOL10:UOL11 UYH10:UYH11 VID10:VID11 VRZ10:VRZ11 WBV10:WBV11 WLR10:WLR11 WVN8 WVN10:WVN11 WLR13 WBV13 VRZ13 VID13 UYH13 UOL13 UEP13 TUT13 TKX13 TBB13 SRF13 SHJ13 RXN13 RNR13 RDV13 QTZ13 QKD13 QAH13 PQL13 PGP13 OWT13 OMX13 ODB13 NTF13 NJJ13 MZN13 MPR13 MFV13 LVZ13 LMD13 LCH13 KSL13 KIP13 JYT13 JOX13 JFB13 IVF13 ILJ13 IBN13 HRR13 HHV13 GXZ13 GOD13 GEH13 FUL13 FKP13 FAT13 EQX13 EHB13 DXF13 DNJ13 DDN13 CTR13 CJV13 BZZ13 BQD13 BGH13 AWL13 AMP13 ACT13 SX13 JB13 WVP13 WLT13 WBX13 VSB13 VIF13 UYJ13 UON13 UER13 TUV13 TKZ13 TBD13 SRH13 SHL13 RXP13 RNT13 RDX13 QUB13 QKF13 QAJ13 PQN13 PGR13 OWV13 OMZ13 ODD13 NTH13 NJL13 MZP13 MPT13 MFX13 LWB13 LMF13 LCJ13 KSN13 KIR13 JYV13 JOZ13 JFD13 IVH13 ILL13 IBP13 HRT13 HHX13 GYB13 GOF13 GEJ13 FUN13 FKR13 FAV13 EQZ13 EHD13 DXH13 DNL13 DDP13 CTT13 CJX13 CAB13 BQF13 BGJ13 AWN13 AMR13 ACV13 SZ13 JD13 WBV25:WBV27 WVN13 WLR8 WBV8 VRZ8 VID8 UYH8 UOL8 UEP8 TUT8 TKX8 TBB8 SRF8 SHJ8 RXN8 RNR8 RDV8 QTZ8 QKD8 QAH8 PQL8 PGP8 OWT8 OMX8 ODB8 NTF8 NJJ8 MZN8 MPR8 MFV8 LVZ8 LMD8 LCH8 KSL8 KIP8 JYT8 JOX8 JFB8 IVF8 ILJ8 IBN8 HRR8 HHV8 GXZ8 GOD8 GEH8 FUL8 FKP8 FAT8 EQX8 EHB8 DXF8 DNJ8 DDN8 CTR8 CJV8 BZZ8 BQD8 BGH8 AWL8 AMP8 ACT8 SX8 JB8 WVP8 WLT8 WBX8 VSB8 VIF8 UYJ8 UON8 UER8 TUV8 TKZ8 TBD8 SRH8 SHL8 RXP8 RNT8 RDX8 QUB8 QKF8 QAJ8 PQN8 PGR8 OWV8 OMZ8 ODD8 NTH8 NJL8 MZP8 MPT8 MFX8 LWB8 LMF8 LCJ8 KSN8 KIR8 JYV8 JOZ8 JFD8 IVH8 ILL8 IBP8 HRT8 HHX8 GYB8 GOF8 GEJ8 FUN8 FKR8 FAV8 EQZ8 EHD8 DXH8 DNL8 DDP8 CTT8 CJX8 CAB8 BQF8 BGJ8 AWN8 AMR8 ACV8 SZ8 JD8 WLR21 WBV21 VRZ21 VID21 UYH21 UOL21 UEP21 TUT21 TKX21 TBB21 SRF21 SHJ21 RXN21 RNR21 RDV21 QTZ21 QKD21 QAH21 PQL21 PGP21 OWT21 OMX21 ODB21 NTF21 NJJ21 MZN21 MPR21 MFV21 LVZ21 LMD21 LCH21 KSL21 KIP21 JYT21 JOX21 JFB21 IVF21 ILJ21 IBN21 HRR21 HHV21 GXZ21 GOD21 GEH21 FUL21 FKP21 FAT21 EQX21 EHB21 DXF21 DNJ21 DDN21 CTR21 CJV21 BZZ21 BQD21 BGH21 AWL21 AMP21 ACT21 SX21 JB21 WVP21 WLT21 WBX21 VSB21 VIF21 UYJ21 UON21 UER21 TUV21 TKZ21 TBD21 SRH21 SHL21 RXP21 RNT21 RDX21 QUB21 QKF21 QAJ21 PQN21 PGR21 OWV21 OMZ21 ODD21 NTH21 NJL21 MZP21 MPT21 MFX21 LWB21 LMF21 LCJ21 KSN21 KIR21 JYV21 JOZ21 JFD21 IVH21 ILL21 IBP21 HRT21 HHX21 GYB21 GOF21 GEJ21 FUN21 FKR21 FAV21 EQZ21 EHD21 DXH21 DNL21 DDP21 CTT21 CJX21 CAB21 BQF21 BGJ21 AWN21 AMR21 ACV21 SZ21 JD21 WLR25:WLR27 WVN21 WVN29 WVN25:WVN27 JD25:JD27 SZ25:SZ27 ACV25:ACV27 AMR25:AMR27 AWN25:AWN27 BGJ25:BGJ27 BQF25:BQF27 CAB25:CAB27 CJX25:CJX27 CTT25:CTT27 DDP25:DDP27 DNL25:DNL27 DXH25:DXH27 EHD25:EHD27 EQZ25:EQZ27 FAV25:FAV27 FKR25:FKR27 FUN25:FUN27 GEJ25:GEJ27 GOF25:GOF27 GYB25:GYB27 HHX25:HHX27 HRT25:HRT27 IBP25:IBP27 ILL25:ILL27 IVH25:IVH27 JFD25:JFD27 JOZ25:JOZ27 JYV25:JYV27 KIR25:KIR27 KSN25:KSN27 LCJ25:LCJ27 LMF25:LMF27 LWB25:LWB27 MFX25:MFX27 MPT25:MPT27 MZP25:MZP27 NJL25:NJL27 NTH25:NTH27 ODD25:ODD27 OMZ25:OMZ27 OWV25:OWV27 PGR25:PGR27 PQN25:PQN27 QAJ25:QAJ27 QKF25:QKF27 QUB25:QUB27 RDX25:RDX27 RNT25:RNT27 RXP25:RXP27 SHL25:SHL27 SRH25:SRH27 TBD25:TBD27 TKZ25:TKZ27 TUV25:TUV27 UER25:UER27 UON25:UON27 UYJ25:UYJ27 VIF25:VIF27 VSB25:VSB27 WBX25:WBX27 WLT25:WLT27 WVP25:WVP27 JB25:JB27 SX25:SX27 ACT25:ACT27 AMP25:AMP27 AWL25:AWL27 BGH25:BGH27 BQD25:BQD27 BZZ25:BZZ27 CJV25:CJV27 CTR25:CTR27 DDN25:DDN27 DNJ25:DNJ27 DXF25:DXF27 EHB25:EHB27 EQX25:EQX27 FAT25:FAT27 FKP25:FKP27 FUL25:FUL27 GEH25:GEH27 GOD25:GOD27 GXZ25:GXZ27 HHV25:HHV27 HRR25:HRR27 IBN25:IBN27 ILJ25:ILJ27 IVF25:IVF27 JFB25:JFB27 JOX25:JOX27 JYT25:JYT27 KIP25:KIP27 KSL25:KSL27 LCH25:LCH27 LMD25:LMD27 LVZ25:LVZ27 MFV25:MFV27 MPR25:MPR27 MZN25:MZN27 NJJ25:NJJ27 NTF25:NTF27 ODB25:ODB27 OMX25:OMX27 OWT25:OWT27 PGP25:PGP27 PQL25:PQL27 QAH25:QAH27 QKD25:QKD27 QTZ25:QTZ27 RDV25:RDV27 RNR25:RNR27 F7:F978 H7:H82" xr:uid="{00000000-0002-0000-0000-000000000000}">
      <formula1>"ความรู้/ทักษะเฉพาะทางในสายงาน, ภาษา, ภาวะผู้นำ/คุณธรรม/จริยธรรม, จิตอาสา/บริการ, ความรับผิดชอบ/ซื่อสัตย์สุจริต, ทำงานเป็นทีม, คิดค้น/ใช้นวัตกรรมใหม่ๆ, กฎหมาย/กฎระเบียบฯ, การใช้เทคโนโลยี, ทักษะการคิด"</formula1>
    </dataValidation>
    <dataValidation type="list" errorStyle="warning" allowBlank="1" showInputMessage="1" showErrorMessage="1" errorTitle="ข้อมูลไม่ถูกต้อง" error="กรุณาเลือกรายการที่กำหนดเท่านั้น" sqref="WCB49 WLX49 WVT49 JH49 TD49 ACZ49 AMV49 AWR49 BGN49 BQJ49 CAF49 CKB49 CTX49 DDT49 DNP49 DXL49 EHH49 ERD49 FAZ49 FKV49 FUR49 GEN49 GOJ49 GYF49 HIB49 HRX49 IBT49 ILP49 IVL49 JFH49 JPD49 JYZ49 KIV49 KSR49 LCN49 LMJ49 LWF49 MGB49 MPX49 MZT49 NJP49 NTL49 ODH49 OND49 OWZ49 PGV49 PQR49 QAN49 QKJ49 QUF49 REB49 RNX49 RXT49 SHP49 SRL49 TBH49 TLD49 TUZ49 UEV49 UOR49 UYN49 VIJ49 VSF49 WCB44:WCB45 VSF44:VSF45 VIJ44:VIJ45 UYN44:UYN45 UOR44:UOR45 UEV44:UEV45 TUZ44:TUZ45 TLD44:TLD45 TBH44:TBH45 SRL44:SRL45 SHP44:SHP45 RXT44:RXT45 RNX44:RNX45 REB44:REB45 QUF44:QUF45 QKJ44:QKJ45 QAN44:QAN45 PQR44:PQR45 PGV44:PGV45 OWZ44:OWZ45 OND44:OND45 ODH44:ODH45 NTL44:NTL45 NJP44:NJP45 MZT44:MZT45 MPX44:MPX45 MGB44:MGB45 LWF44:LWF45 LMJ44:LMJ45 LCN44:LCN45 KSR44:KSR45 KIV44:KIV45 JYZ44:JYZ45 JPD44:JPD45 JFH44:JFH45 IVL44:IVL45 ILP44:ILP45 IBT44:IBT45 HRX44:HRX45 HIB44:HIB45 GYF44:GYF45 GOJ44:GOJ45 GEN44:GEN45 FUR44:FUR45 FKV44:FKV45 FAZ44:FAZ45 ERD44:ERD45 EHH44:EHH45 DXL44:DXL45 DNP44:DNP45 DDT44:DDT45 CTX44:CTX45 CKB44:CKB45 CAF44:CAF45 BQJ44:BQJ45 BGN44:BGN45 AWR44:AWR45 AMV44:AMV45 ACZ44:ACZ45 TD44:TD45 JH44:JH45 WVT44:WVT45 WVT47 JH47 TD47 ACZ47 AMV47 AWR47 BGN47 BQJ47 CAF47 CKB47 CTX47 DDT47 DNP47 DXL47 EHH47 ERD47 FAZ47 FKV47 FUR47 GEN47 GOJ47 GYF47 HIB47 HRX47 IBT47 ILP47 IVL47 JFH47 JPD47 JYZ47 KIV47 KSR47 LCN47 LMJ47 LWF47 MGB47 MPX47 MZT47 NJP47 NTL47 ODH47 OND47 OWZ47 PGV47 PQR47 QAN47 QKJ47 QUF47 REB47 RNX47 RXT47 SHP47 SRL47 TBH47 TLD47 TUZ47 UEV47 UOR47 UYN47 VIJ47 VSF47 WCB47 WLX47 WVT42 JH42 TD42 ACZ42 AMV42 AWR42 BGN42 BQJ42 CAF42 CKB42 CTX42 DDT42 DNP42 DXL42 EHH42 ERD42 FAZ42 FKV42 FUR42 GEN42 GOJ42 GYF42 HIB42 HRX42 IBT42 ILP42 IVL42 JFH42 JPD42 JYZ42 KIV42 KSR42 LCN42 LMJ42 LWF42 MGB42 MPX42 MZT42 NJP42 NTL42 ODH42 OND42 OWZ42 PGV42 PQR42 QAN42 QKJ42 QUF42 REB42 RNX42 RXT42 SHP42 SRL42 TBH42 TLD42 TUZ42 UEV42 UOR42 UYN42 VIJ42 VSF42 WCB42 WLX42 WLX44:WLX45 WVT23 VIJ37:VIJ40 UYN37:UYN40 UOR37:UOR40 UEV37:UEV40 TUZ37:TUZ40 TLD37:TLD40 TBH37:TBH40 SRL37:SRL40 SHP37:SHP40 RXT37:RXT40 RNX37:RNX40 REB37:REB40 QUF37:QUF40 QKJ37:QKJ40 QAN37:QAN40 PQR37:PQR40 PGV37:PGV40 OWZ37:OWZ40 OND37:OND40 ODH37:ODH40 NTL37:NTL40 NJP37:NJP40 MZT37:MZT40 MPX37:MPX40 MGB37:MGB40 LWF37:LWF40 LMJ37:LMJ40 LCN37:LCN40 KSR37:KSR40 KIV37:KIV40 JYZ37:JYZ40 JPD37:JPD40 JFH37:JFH40 IVL37:IVL40 ILP37:ILP40 IBT37:IBT40 HRX37:HRX40 HIB37:HIB40 GYF37:GYF40 GOJ37:GOJ40 GEN37:GEN40 FUR37:FUR40 FKV37:FKV40 FAZ37:FAZ40 ERD37:ERD40 EHH37:EHH40 DXL37:DXL40 DNP37:DNP40 DDT37:DDT40 CTX37:CTX40 CKB37:CKB40 CAF37:CAF40 BQJ37:BQJ40 BGN37:BGN40 AWR37:AWR40 AMV37:AMV40 ACZ37:ACZ40 TD37:TD40 JH37:JH40 WVT37:WVT40 VSF37:VSF40 WLX37:WLX40 WCB37:WCB40 WCB35 VSF35 VIJ35 UYN35 UOR35 UEV35 TUZ35 TLD35 TBH35 SRL35 SHP35 RXT35 RNX35 REB35 QUF35 QKJ35 QAN35 PQR35 PGV35 OWZ35 OND35 ODH35 NTL35 NJP35 MZT35 MPX35 MGB35 LWF35 LMJ35 LCN35 KSR35 KIV35 JYZ35 JPD35 JFH35 IVL35 ILP35 IBT35 HRX35 HIB35 GYF35 GOJ35 GEN35 FUR35 FKV35 FAZ35 ERD35 EHH35 DXL35 DNP35 DDT35 CTX35 CKB35 CAF35 BQJ35 BGN35 AWR35 AMV35 ACZ35 TD35 JH35 WVT35 WLX35 WLX33 WCB33 VSF33 VIJ33 UYN33 UOR33 UEV33 TUZ33 TLD33 TBH33 SRL33 SHP33 RXT33 RNX33 REB33 QUF33 QKJ33 QAN33 PQR33 PGV33 OWZ33 OND33 ODH33 NTL33 NJP33 MZT33 MPX33 MGB33 LWF33 LMJ33 LCN33 KSR33 KIV33 JYZ33 JPD33 JFH33 IVL33 ILP33 IBT33 HRX33 HIB33 GYF33 GOJ33 GEN33 FUR33 FKV33 FAZ33 ERD33 EHH33 DXL33 DNP33 DDT33 CTX33 CKB33 CAF33 BQJ33 BGN33 AWR33 AMV33 ACZ33 TD33 JH33 WVT33 WLX31 WCB31 VSF31 VIJ31 UYN31 UOR31 UEV31 TUZ31 TLD31 TBH31 SRL31 SHP31 RXT31 RNX31 REB31 QUF31 QKJ31 QAN31 PQR31 PGV31 OWZ31 OND31 ODH31 NTL31 NJP31 MZT31 MPX31 MGB31 LWF31 LMJ31 LCN31 KSR31 KIV31 JYZ31 JPD31 JFH31 IVL31 ILP31 IBT31 HRX31 HIB31 GYF31 GOJ31 GEN31 FUR31 FKV31 FAZ31 ERD31 EHH31 DXL31 DNP31 DDT31 CTX31 CKB31 CAF31 BQJ31 BGN31 AWR31 AMV31 ACZ31 TD31 JH31 WVT31 WLX29 WCB29 VSF29 VIJ29 UYN29 UOR29 UEV29 TUZ29 TLD29 TBH29 SRL29 SHP29 RXT29 RNX29 REB29 QUF29 QKJ29 QAN29 PQR29 PGV29 OWZ29 OND29 ODH29 NTL29 NJP29 MZT29 MPX29 MGB29 LWF29 LMJ29 LCN29 KSR29 KIV29 JYZ29 JPD29 JFH29 IVL29 ILP29 IBT29 HRX29 HIB29 GYF29 GOJ29 GEN29 FUR29 FKV29 FAZ29 ERD29 EHH29 DXL29 DNP29 DDT29 CTX29 CKB29 CAF29 BQJ29 BGN29 AWR29 AMV29 ACZ29 TD29 JH29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JH8 WLX19 WCB19 VSF19 VIJ19 UYN19 UOR19 UEV19 TUZ19 TLD19 TBH19 SRL19 SHP19 RXT19 RNX19 REB19 QUF19 QKJ19 QAN19 PQR19 PGV19 OWZ19 OND19 ODH19 NTL19 NJP19 MZT19 MPX19 MGB19 LWF19 LMJ19 LCN19 KSR19 KIV19 JYZ19 JPD19 JFH19 IVL19 ILP19 IBT19 HRX19 HIB19 GYF19 GOJ19 GEN19 FUR19 FKV19 FAZ19 ERD19 EHH19 DXL19 DNP19 DDT19 CTX19 CKB19 CAF19 BQJ19 BGN19 AWR19 AMV19 ACZ19 TD19 JH19 WVT19 WVT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LX15 WCB15 VSF15 VIJ15 UYN15 UOR15 UEV15 TUZ15 TLD15 TBH15 SRL15 SHP15 RXT15 RNX15 REB15 QUF15 QKJ15 QAN15 PQR15 PGV15 OWZ15 OND15 ODH15 NTL15 NJP15 MZT15 MPX15 MGB15 LWF15 LMJ15 LCN15 KSR15 KIV15 JYZ15 JPD15 JFH15 IVL15 ILP15 IBT15 HRX15 HIB15 GYF15 GOJ15 GEN15 FUR15 FKV15 FAZ15 ERD15 EHH15 DXL15 DNP15 DDT15 CTX15 CKB15 CAF15 BQJ15 BGN15 AWR15 AMV15 ACZ15 TD15 JH15 WVT15 JH10:JH11 TD10:TD11 ACZ10:ACZ11 AMV10:AMV11 AWR10:AWR11 BGN10:BGN11 BQJ10:BQJ11 CAF10:CAF11 CKB10:CKB11 CTX10:CTX11 DDT10:DDT11 DNP10:DNP11 DXL10:DXL11 EHH10:EHH11 ERD10:ERD11 FAZ10:FAZ11 FKV10:FKV11 FUR10:FUR11 GEN10:GEN11 GOJ10:GOJ11 GYF10:GYF11 HIB10:HIB11 HRX10:HRX11 IBT10:IBT11 ILP10:ILP11 IVL10:IVL11 JFH10:JFH11 JPD10:JPD11 JYZ10:JYZ11 KIV10:KIV11 KSR10:KSR11 LCN10:LCN11 LMJ10:LMJ11 LWF10:LWF11 MGB10:MGB11 MPX10:MPX11 MZT10:MZT11 NJP10:NJP11 NTL10:NTL11 ODH10:ODH11 OND10:OND11 OWZ10:OWZ11 PGV10:PGV11 PQR10:PQR11 QAN10:QAN11 QKJ10:QKJ11 QUF10:QUF11 REB10:REB11 RNX10:RNX11 RXT10:RXT11 SHP10:SHP11 SRL10:SRL11 TBH10:TBH11 TLD10:TLD11 TUZ10:TUZ11 UEV10:UEV11 UOR10:UOR11 UYN10:UYN11 VIJ10:VIJ11 VSF10:VSF11 WCB10:WCB11 WLX10:WLX11 WVT8 WVT10:WVT11 WLX13 WCB13 VSF13 VIJ13 UYN13 UOR13 UEV13 TUZ13 TLD13 TBH13 SRL13 SHP13 RXT13 RNX13 REB13 QUF13 QKJ13 QAN13 PQR13 PGV13 OWZ13 OND13 ODH13 NTL13 NJP13 MZT13 MPX13 MGB13 LWF13 LMJ13 LCN13 KSR13 KIV13 JYZ13 JPD13 JFH13 IVL13 ILP13 IBT13 HRX13 HIB13 GYF13 GOJ13 GEN13 FUR13 FKV13 FAZ13 ERD13 EHH13 DXL13 DNP13 DDT13 CTX13 CKB13 CAF13 BQJ13 BGN13 AWR13 AMV13 ACZ13 TD13 JH13 WVT13 WLX8 WCB8 VSF8 VIJ8 UYN8 UOR8 UEV8 TUZ8 TLD8 TBH8 SRL8 SHP8 RXT8 RNX8 REB8 QUF8 QKJ8 QAN8 PQR8 PGV8 OWZ8 OND8 ODH8 NTL8 NJP8 MZT8 MPX8 MGB8 LWF8 LMJ8 LCN8 KSR8 KIV8 JYZ8 JPD8 JFH8 IVL8 ILP8 IBT8 HRX8 HIB8 GYF8 GOJ8 GEN8 FUR8 FKV8 FAZ8 ERD8 EHH8 DXL8 DNP8 DDT8 CTX8 CKB8 CAF8 BQJ8 BGN8 AWR8 AMV8 ACZ8 TD8 WLX21 WCB21 VSF21 VIJ21 UYN21 UOR21 UEV21 TUZ21 TLD21 TBH21 SRL21 SHP21 RXT21 RNX21 REB21 QUF21 QKJ21 QAN21 PQR21 PGV21 OWZ21 OND21 ODH21 NTL21 NJP21 MZT21 MPX21 MGB21 LWF21 LMJ21 LCN21 KSR21 KIV21 JYZ21 JPD21 JFH21 IVL21 ILP21 IBT21 HRX21 HIB21 GYF21 GOJ21 GEN21 FUR21 FKV21 FAZ21 ERD21 EHH21 DXL21 DNP21 DDT21 CTX21 CKB21 CAF21 BQJ21 BGN21 AWR21 AMV21 ACZ21 TD21 JH21 WVT21 WVT29 JH25:JH27 TD25:TD27 ACZ25:ACZ27 AMV25:AMV27 AWR25:AWR27 BGN25:BGN27 BQJ25:BQJ27 CAF25:CAF27 CKB25:CKB27 CTX25:CTX27 DDT25:DDT27 DNP25:DNP27 DXL25:DXL27 EHH25:EHH27 ERD25:ERD27 FAZ25:FAZ27 FKV25:FKV27 FUR25:FUR27 GEN25:GEN27 GOJ25:GOJ27 GYF25:GYF27 HIB25:HIB27 HRX25:HRX27 IBT25:IBT27 ILP25:ILP27 IVL25:IVL27 JFH25:JFH27 JPD25:JPD27 JYZ25:JYZ27 KIV25:KIV27 KSR25:KSR27 LCN25:LCN27 LMJ25:LMJ27 LWF25:LWF27 MGB25:MGB27 MPX25:MPX27 MZT25:MZT27 NJP25:NJP27 NTL25:NTL27 ODH25:ODH27 OND25:OND27 OWZ25:OWZ27 PGV25:PGV27 PQR25:PQR27 QAN25:QAN27 QKJ25:QKJ27 QUF25:QUF27 REB25:REB27 RNX25:RNX27 RXT25:RXT27 SHP25:SHP27 SRL25:SRL27 TBH25:TBH27 TLD25:TLD27 TUZ25:TUZ27 UEV25:UEV27 UOR25:UOR27 UYN25:UYN27 VIJ25:VIJ27 VSF25:VSF27 WCB25:WCB27 WLX25:WLX27 WVT25:WVT27 K85:K88 L89:L978 L7:L84" xr:uid="{00000000-0002-0000-0000-000001000000}">
      <formula1>"มี, รอผลฯ, ไม่มี"</formula1>
    </dataValidation>
    <dataValidation type="list" errorStyle="warning" allowBlank="1" showInputMessage="1" showErrorMessage="1" errorTitle="ข้อมูลไม่ถูกต้อง" error="กรุณาเลือกรายการที่กำหนดเท่านั้น" sqref="WCA49 WLW49 WVS49 JI49 TE49 ADA49 AMW49 AWS49 BGO49 BQK49 CAG49 CKC49 CTY49 DDU49 DNQ49 DXM49 EHI49 ERE49 FBA49 FKW49 FUS49 GEO49 GOK49 GYG49 HIC49 HRY49 IBU49 ILQ49 IVM49 JFI49 JPE49 JZA49 KIW49 KSS49 LCO49 LMK49 LWG49 MGC49 MPY49 MZU49 NJQ49 NTM49 ODI49 ONE49 OXA49 PGW49 PQS49 QAO49 QKK49 QUG49 REC49 RNY49 RXU49 SHQ49 SRM49 TBI49 TLE49 TVA49 UEW49 UOS49 UYO49 VIK49 VSG49 WCC49 WLY49 WVU49 QUE25:QUE27 JG49 TC49 ACY49 AMU49 AWQ49 BGM49 BQI49 CAE49 CKA49 CTW49 DDS49 DNO49 DXK49 EHG49 ERC49 FAY49 FKU49 FUQ49 GEM49 GOI49 GYE49 HIA49 HRW49 IBS49 ILO49 IVK49 JFG49 JPC49 JYY49 KIU49 KSQ49 LCM49 LMI49 LWE49 MGA49 MPW49 MZS49 NJO49 NTK49 ODG49 ONC49 OWY49 PGU49 PQQ49 QAM49 QKI49 QUE49 REA49 RNW49 RXS49 SHO49 SRK49 TBG49 TLC49 TUY49 UEU49 UOQ49 UYM49 VII49 VSE49 WCA44:WCA45 VSE44:VSE45 VII44:VII45 UYM44:UYM45 UOQ44:UOQ45 UEU44:UEU45 TUY44:TUY45 TLC44:TLC45 TBG44:TBG45 SRK44:SRK45 SHO44:SHO45 RXS44:RXS45 RNW44:RNW45 REA44:REA45 QUE44:QUE45 QKI44:QKI45 QAM44:QAM45 PQQ44:PQQ45 PGU44:PGU45 OWY44:OWY45 ONC44:ONC45 ODG44:ODG45 NTK44:NTK45 NJO44:NJO45 MZS44:MZS45 MPW44:MPW45 MGA44:MGA45 LWE44:LWE45 LMI44:LMI45 LCM44:LCM45 KSQ44:KSQ45 KIU44:KIU45 JYY44:JYY45 JPC44:JPC45 JFG44:JFG45 IVK44:IVK45 ILO44:ILO45 IBS44:IBS45 HRW44:HRW45 HIA44:HIA45 GYE44:GYE45 GOI44:GOI45 GEM44:GEM45 FUQ44:FUQ45 FKU44:FKU45 FAY44:FAY45 ERC44:ERC45 EHG44:EHG45 DXK44:DXK45 DNO44:DNO45 DDS44:DDS45 CTW44:CTW45 CKA44:CKA45 CAE44:CAE45 BQI44:BQI45 BGM44:BGM45 AWQ44:AWQ45 AMU44:AMU45 ACY44:ACY45 TC44:TC45 JG44:JG45 RNW25:RNW27 WVU44:WVU45 WLY44:WLY45 WCC44:WCC45 VSG44:VSG45 VIK44:VIK45 UYO44:UYO45 UOS44:UOS45 UEW44:UEW45 TVA44:TVA45 TLE44:TLE45 TBI44:TBI45 SRM44:SRM45 SHQ44:SHQ45 RXU44:RXU45 RNY44:RNY45 REC44:REC45 QUG44:QUG45 QKK44:QKK45 QAO44:QAO45 PQS44:PQS45 PGW44:PGW45 OXA44:OXA45 ONE44:ONE45 ODI44:ODI45 NTM44:NTM45 NJQ44:NJQ45 MZU44:MZU45 MPY44:MPY45 MGC44:MGC45 LWG44:LWG45 LMK44:LMK45 LCO44:LCO45 KSS44:KSS45 KIW44:KIW45 JZA44:JZA45 JPE44:JPE45 JFI44:JFI45 IVM44:IVM45 ILQ44:ILQ45 IBU44:IBU45 HRY44:HRY45 HIC44:HIC45 GYG44:GYG45 GOK44:GOK45 GEO44:GEO45 FUS44:FUS45 FKW44:FKW45 FBA44:FBA45 ERE44:ERE45 EHI44:EHI45 DXM44:DXM45 DNQ44:DNQ45 DDU44:DDU45 CTY44:CTY45 CKC44:CKC45 CAG44:CAG45 BQK44:BQK45 BGO44:BGO45 AWS44:AWS45 AMW44:AMW45 ADA44:ADA45 TE44:TE45 JI44:JI45 WVS44:WVS45 WVS47 JI47 TE47 ADA47 AMW47 AWS47 BGO47 BQK47 CAG47 CKC47 CTY47 DDU47 DNQ47 DXM47 EHI47 ERE47 FBA47 FKW47 FUS47 GEO47 GOK47 GYG47 HIC47 HRY47 IBU47 ILQ47 IVM47 JFI47 JPE47 JZA47 KIW47 KSS47 LCO47 LMK47 LWG47 MGC47 MPY47 MZU47 NJQ47 NTM47 ODI47 ONE47 OXA47 PGW47 PQS47 QAO47 QKK47 QUG47 REC47 RNY47 RXU47 SHQ47 SRM47 TBI47 TLE47 TVA47 UEW47 UOS47 UYO47 VIK47 VSG47 WCC47 WLY47 WVU47 REA25:REA27 JG47 TC47 ACY47 AMU47 AWQ47 BGM47 BQI47 CAE47 CKA47 CTW47 DDS47 DNO47 DXK47 EHG47 ERC47 FAY47 FKU47 FUQ47 GEM47 GOI47 GYE47 HIA47 HRW47 IBS47 ILO47 IVK47 JFG47 JPC47 JYY47 KIU47 KSQ47 LCM47 LMI47 LWE47 MGA47 MPW47 MZS47 NJO47 NTK47 ODG47 ONC47 OWY47 PGU47 PQQ47 QAM47 QKI47 QUE47 REA47 RNW47 RXS47 SHO47 SRK47 TBG47 TLC47 TUY47 UEU47 UOQ47 UYM47 VII47 VSE47 WCA47 WLW47 WVS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RXS25:RXS27 JG42 TC42 ACY42 AMU42 AWQ42 BGM42 BQI42 CAE42 CKA42 CTW42 DDS42 DNO42 DXK42 EHG42 ERC42 FAY42 FKU42 FUQ42 GEM42 GOI42 GYE42 HIA42 HRW42 IBS42 ILO42 IVK42 JFG42 JPC42 JYY42 KIU42 KSQ42 LCM42 LMI42 LWE42 MGA42 MPW42 MZS42 NJO42 NTK42 ODG42 ONC42 OWY42 PGU42 PQQ42 QAM42 QKI42 QUE42 REA42 RNW42 RXS42 SHO42 SRK42 TBG42 TLC42 TUY42 UEU42 UOQ42 UYM42 VII42 VSE42 WCA42 WLW42 WLW44:WLW45 WVS23 VII37:VII40 UYM37:UYM40 UOQ37:UOQ40 UEU37:UEU40 TUY37:TUY40 TLC37:TLC40 TBG37:TBG40 SRK37:SRK40 SHO37:SHO40 RXS37:RXS40 RNW37:RNW40 REA37:REA40 QUE37:QUE40 QKI37:QKI40 QAM37:QAM40 PQQ37:PQQ40 PGU37:PGU40 OWY37:OWY40 ONC37:ONC40 ODG37:ODG40 NTK37:NTK40 NJO37:NJO40 MZS37:MZS40 MPW37:MPW40 MGA37:MGA40 LWE37:LWE40 LMI37:LMI40 LCM37:LCM40 KSQ37:KSQ40 KIU37:KIU40 JYY37:JYY40 JPC37:JPC40 JFG37:JFG40 IVK37:IVK40 ILO37:ILO40 IBS37:IBS40 HRW37:HRW40 HIA37:HIA40 GYE37:GYE40 GOI37:GOI40 GEM37:GEM40 FUQ37:FUQ40 FKU37:FKU40 FAY37:FAY40 ERC37:ERC40 EHG37:EHG40 DXK37:DXK40 DNO37:DNO40 DDS37:DDS40 CTW37:CTW40 CKA37:CKA40 CAE37:CAE40 BQI37:BQI40 BGM37:BGM40 AWQ37:AWQ40 AMU37:AMU40 ACY37:ACY40 TC37:TC40 JG37:JG40 SHO25:SHO27 WVU37:WVU40 WLY37:WLY40 WCC37:WCC40 VSG37:VSG40 VIK37:VIK40 UYO37:UYO40 UOS37:UOS40 UEW37:UEW40 TVA37:TVA40 TLE37:TLE40 TBI37:TBI40 SRM37:SRM40 SHQ37:SHQ40 RXU37:RXU40 RNY37:RNY40 REC37:REC40 QUG37:QUG40 QKK37:QKK40 QAO37:QAO40 PQS37:PQS40 PGW37:PGW40 OXA37:OXA40 ONE37:ONE40 ODI37:ODI40 NTM37:NTM40 NJQ37:NJQ40 MZU37:MZU40 MPY37:MPY40 MGC37:MGC40 LWG37:LWG40 LMK37:LMK40 LCO37:LCO40 KSS37:KSS40 KIW37:KIW40 JZA37:JZA40 JPE37:JPE40 JFI37:JFI40 IVM37:IVM40 ILQ37:ILQ40 IBU37:IBU40 HRY37:HRY40 HIC37:HIC40 GYG37:GYG40 GOK37:GOK40 GEO37:GEO40 FUS37:FUS40 FKW37:FKW40 FBA37:FBA40 ERE37:ERE40 EHI37:EHI40 DXM37:DXM40 DNQ37:DNQ40 DDU37:DDU40 CTY37:CTY40 CKC37:CKC40 CAG37:CAG40 BQK37:BQK40 BGO37:BGO40 AWS37:AWS40 AMW37:AMW40 ADA37:ADA40 TE37:TE40 JI37:JI40 WVS37:WVS40 VSE37:VSE40 WLW37:WLW40 WCA37:WCA40 WCA35 VSE35 VII35 UYM35 UOQ35 UEU35 TUY35 TLC35 TBG35 SRK35 SHO35 RXS35 RNW35 REA35 QUE35 QKI35 QAM35 PQQ35 PGU35 OWY35 ONC35 ODG35 NTK35 NJO35 MZS35 MPW35 MGA35 LWE35 LMI35 LCM35 KSQ35 KIU35 JYY35 JPC35 JFG35 IVK35 ILO35 IBS35 HRW35 HIA35 GYE35 GOI35 GEM35 FUQ35 FKU35 FAY35 ERC35 EHG35 DXK35 DNO35 DDS35 CTW35 CKA35 CAE35 BQI35 BGM35 AWQ35 AMU35 ACY35 TC35 JG35 SRK25:SRK27 WVU35 WLY35 WCC35 VSG35 VIK35 UYO35 UOS35 UEW35 TVA35 TLE35 TBI35 SRM35 SHQ35 RXU35 RNY35 REC35 QUG35 QKK35 QAO35 PQS35 PGW35 OXA35 ONE35 ODI35 NTM35 NJQ35 MZU35 MPY35 MGC35 LWG35 LMK35 LCO35 KSS35 KIW35 JZA35 JPE35 JFI35 IVM35 ILQ35 IBU35 HRY35 HIC35 GYG35 GOK35 GEO35 FUS35 FKW35 FBA35 ERE35 EHI35 DXM35 DNQ35 DDU35 CTY35 CKC35 CAG35 BQK35 BGO35 AWS35 AMW35 ADA35 TE35 JI35 WVS35 WLW35 WLW33 WCA33 VSE33 VII33 UYM33 UOQ33 UEU33 TUY33 TLC33 TBG33 SRK33 SHO33 RXS33 RNW33 REA33 QUE33 QKI33 QAM33 PQQ33 PGU33 OWY33 ONC33 ODG33 NTK33 NJO33 MZS33 MPW33 MGA33 LWE33 LMI33 LCM33 KSQ33 KIU33 JYY33 JPC33 JFG33 IVK33 ILO33 IBS33 HRW33 HIA33 GYE33 GOI33 GEM33 FUQ33 FKU33 FAY33 ERC33 EHG33 DXK33 DNO33 DDS33 CTW33 CKA33 CAE33 BQI33 BGM33 AWQ33 AMU33 ACY33 TC33 JG33 TBG25:TBG27 WVU33 WLY33 WCC33 VSG33 VIK33 UYO33 UOS33 UEW33 TVA33 TLE33 TBI33 SRM33 SHQ33 RXU33 RNY33 REC33 QUG33 QKK33 QAO33 PQS33 PGW33 OXA33 ONE33 ODI33 NTM33 NJQ33 MZU33 MPY33 MGC33 LWG33 LMK33 LCO33 KSS33 KIW33 JZA33 JPE33 JFI33 IVM33 ILQ33 IBU33 HRY33 HIC33 GYG33 GOK33 GEO33 FUS33 FKW33 FBA33 ERE33 EHI33 DXM33 DNQ33 DDU33 CTY33 CKC33 CAG33 BQK33 BGO33 AWS33 AMW33 ADA33 TE33 JI33 WVS33 WLW31 WCA31 VSE31 VII31 UYM31 UOQ31 UEU31 TUY31 TLC31 TBG31 SRK31 SHO31 RXS31 RNW31 REA31 QUE31 QKI31 QAM31 PQQ31 PGU31 OWY31 ONC31 ODG31 NTK31 NJO31 MZS31 MPW31 MGA31 LWE31 LMI31 LCM31 KSQ31 KIU31 JYY31 JPC31 JFG31 IVK31 ILO31 IBS31 HRW31 HIA31 GYE31 GOI31 GEM31 FUQ31 FKU31 FAY31 ERC31 EHG31 DXK31 DNO31 DDS31 CTW31 CKA31 CAE31 BQI31 BGM31 AWQ31 AMU31 ACY31 TC31 JG31 TLC25:TLC27 WVU31 WLY31 WCC31 VSG31 VIK31 UYO31 UOS31 UEW31 TVA31 TLE31 TBI31 SRM31 SHQ31 RXU31 RNY31 REC31 QUG31 QKK31 QAO31 PQS31 PGW31 OXA31 ONE31 ODI31 NTM31 NJQ31 MZU31 MPY31 MGC31 LWG31 LMK31 LCO31 KSS31 KIW31 JZA31 JPE31 JFI31 IVM31 ILQ31 IBU31 HRY31 HIC31 GYG31 GOK31 GEO31 FUS31 FKW31 FBA31 ERE31 EHI31 DXM31 DNQ31 DDU31 CTY31 CKC31 CAG31 BQK31 BGO31 AWS31 AMW31 ADA31 TE31 JI31 WVS31 WLW29 WCA29 VSE29 VII29 UYM29 UOQ29 UEU29 TUY29 TLC29 TBG29 SRK29 SHO29 RXS29 RNW29 REA29 QUE29 QKI29 QAM29 PQQ29 PGU29 OWY29 ONC29 ODG29 NTK29 NJO29 MZS29 MPW29 MGA29 LWE29 LMI29 LCM29 KSQ29 KIU29 JYY29 JPC29 JFG29 IVK29 ILO29 IBS29 HRW29 HIA29 GYE29 GOI29 GEM29 FUQ29 FKU29 FAY29 ERC29 EHG29 DXK29 DNO29 DDS29 CTW29 CKA29 CAE29 BQI29 BGM29 AWQ29 AMU29 ACY29 TC29 JG29 TUY25:TUY27 WVU29 WLY29 WCC29 VSG29 VIK29 UYO29 UOS29 UEW29 TVA29 TLE29 TBI29 SRM29 SHQ29 RXU29 RNY29 REC29 QUG29 QKK29 QAO29 PQS29 PGW29 OXA29 ONE29 ODI29 NTM29 NJQ29 MZU29 MPY29 MGC29 LWG29 LMK29 LCO29 KSS29 KIW29 JZA29 JPE29 JFI29 IVM29 ILQ29 IBU29 HRY29 HIC29 GYG29 GOK29 GEO29 FUS29 FKW29 FBA29 ERE29 EHI29 DXM29 DNQ29 DDU29 CTY29 CKC29 CAG29 BQK29 BGO29 AWS29 AMW29 ADA29 TE29 JI29 JI23 TE23 ADA23 AMW23 AWS23 BGO23 BQK23 CAG23 CKC23 CTY23 DDU23 DNQ23 DXM23 EHI23 ERE23 FBA23 FKW23 FUS23 GEO23 GOK23 GYG23 HIC23 HRY23 IBU23 ILQ23 IVM23 JFI23 JPE23 JZA23 KIW23 KSS23 LCO23 LMK23 LWG23 MGC23 MPY23 MZU23 NJQ23 NTM23 ODI23 ONE23 OXA23 PGW23 PQS23 QAO23 QKK23 QUG23 REC23 RNY23 RXU23 SHQ23 SRM23 TBI23 TLE23 TVA23 UEW23 UOS23 UYO23 VIK23 VSG23 WCC23 WLY23 WVU23 UEU25:UEU27 JG23 TC23 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JI8 WLW19 WCA19 VSE19 VII19 UYM19 UOQ19 UEU19 TUY19 TLC19 TBG19 SRK19 SHO19 RXS19 RNW19 REA19 QUE19 QKI19 QAM19 PQQ19 PGU19 OWY19 ONC19 ODG19 NTK19 NJO19 MZS19 MPW19 MGA19 LWE19 LMI19 LCM19 KSQ19 KIU19 JYY19 JPC19 JFG19 IVK19 ILO19 IBS19 HRW19 HIA19 GYE19 GOI19 GEM19 FUQ19 FKU19 FAY19 ERC19 EHG19 DXK19 DNO19 DDS19 CTW19 CKA19 CAE19 BQI19 BGM19 AWQ19 AMU19 ACY19 TC19 JG19 VII25:VII27 WVU19 WLY19 WCC19 VSG19 VIK19 UYO19 UOS19 UEW19 TVA19 TLE19 TBI19 SRM19 SHQ19 RXU19 RNY19 REC19 QUG19 QKK19 QAO19 PQS19 PGW19 OXA19 ONE19 ODI19 NTM19 NJQ19 MZU19 MPY19 MGC19 LWG19 LMK19 LCO19 KSS19 KIW19 JZA19 JPE19 JFI19 IVM19 ILQ19 IBU19 HRY19 HIC19 GYG19 GOK19 GEO19 FUS19 FKW19 FBA19 ERE19 EHI19 DXM19 DNQ19 DDU19 CTY19 CKC19 CAG19 BQK19 BGO19 AWS19 AMW19 ADA19 TE19 JI19 WVS19 WVS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VSE25:VSE27 JG17 TC17 ACY17 AMU17 AWQ17 BGM17 BQI17 CAE17 CKA17 CTW17 DDS17 DNO17 DXK17 EHG17 ERC17 FAY17 FKU17 FUQ17 GEM17 GOI17 GYE17 HIA17 HRW17 IBS17 ILO17 IVK17 JFG17 JPC17 JYY17 KIU17 KSQ17 LCM17 LMI17 LWE17 MGA17 MPW17 MZS17 NJO17 NTK17 ODG17 ONC17 OWY17 PGU17 PQQ17 QAM17 QKI17 QUE17 REA17 RNW17 RXS17 SHO17 SRK17 TBG17 TLC17 TUY17 UEU17 UOQ17 UYM17 VII17 VSE17 WCA17 WLW17 WLW15 WCA15 VSE15 VII15 UYM15 UOQ15 UEU15 TUY15 TLC15 TBG15 SRK15 SHO15 RXS15 RNW15 REA15 QUE15 QKI15 QAM15 PQQ15 PGU15 OWY15 ONC15 ODG15 NTK15 NJO15 MZS15 MPW15 MGA15 LWE15 LMI15 LCM15 KSQ15 KIU15 JYY15 JPC15 JFG15 IVK15 ILO15 IBS15 HRW15 HIA15 GYE15 GOI15 GEM15 FUQ15 FKU15 FAY15 ERC15 EHG15 DXK15 DNO15 DDS15 CTW15 CKA15 CAE15 BQI15 BGM15 AWQ15 AMU15 ACY15 TC15 JG15 WCA25:WCA27 WVU15 WLY15 WCC15 VSG15 VIK15 UYO15 UOS15 UEW15 TVA15 TLE15 TBI15 SRM15 SHQ15 RXU15 RNY15 REC15 QUG15 QKK15 QAO15 PQS15 PGW15 OXA15 ONE15 ODI15 NTM15 NJQ15 MZU15 MPY15 MGC15 LWG15 LMK15 LCO15 KSS15 KIW15 JZA15 JPE15 JFI15 IVM15 ILQ15 IBU15 HRY15 HIC15 GYG15 GOK15 GEO15 FUS15 FKW15 FBA15 ERE15 EHI15 DXM15 DNQ15 DDU15 CTY15 CKC15 CAG15 BQK15 BGO15 AWS15 AMW15 ADA15 TE15 JI15 WVS15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WLY10:WLY11 WVU10:WVU11 WVS25:WVS27 JG10:JG11 TC10:TC11 ACY10:ACY11 AMU10:AMU11 AWQ10:AWQ11 BGM10:BGM11 BQI10:BQI11 CAE10:CAE11 CKA10:CKA11 CTW10:CTW11 DDS10:DDS11 DNO10:DNO11 DXK10:DXK11 EHG10:EHG11 ERC10:ERC11 FAY10:FAY11 FKU10:FKU11 FUQ10:FUQ11 GEM10:GEM11 GOI10:GOI11 GYE10:GYE11 HIA10:HIA11 HRW10:HRW11 IBS10:IBS11 ILO10:ILO11 IVK10:IVK11 JFG10:JFG11 JPC10:JPC11 JYY10:JYY11 KIU10:KIU11 KSQ10:KSQ11 LCM10:LCM11 LMI10:LMI11 LWE10:LWE11 MGA10:MGA11 MPW10:MPW11 MZS10:MZS11 NJO10:NJO11 NTK10:NTK11 ODG10:ODG11 ONC10:ONC11 OWY10:OWY11 PGU10:PGU11 PQQ10:PQQ11 QAM10:QAM11 QKI10:QKI11 QUE10:QUE11 REA10:REA11 RNW10:RNW11 RXS10:RXS11 SHO10:SHO11 SRK10:SRK11 TBG10:TBG11 TLC10:TLC11 TUY10:TUY11 UEU10:UEU11 UOQ10:UOQ11 UYM10:UYM11 VII10:VII11 VSE10:VSE11 WCA10:WCA11 WLW10:WLW11 WVS8 WVS10:WVS11 WLW13 WCA13 VSE13 VII13 UYM13 UOQ13 UEU13 TUY13 TLC13 TBG13 SRK13 SHO13 RXS13 RNW13 REA13 QUE13 QKI13 QAM13 PQQ13 PGU13 OWY13 ONC13 ODG13 NTK13 NJO13 MZS13 MPW13 MGA13 LWE13 LMI13 LCM13 KSQ13 KIU13 JYY13 JPC13 JFG13 IVK13 ILO13 IBS13 HRW13 HIA13 GYE13 GOI13 GEM13 FUQ13 FKU13 FAY13 ERC13 EHG13 DXK13 DNO13 DDS13 CTW13 CKA13 CAE13 BQI13 BGM13 AWQ13 AMU13 ACY13 TC13 JG13 WLW25:WLW27 WVU13 WLY13 WCC13 VSG13 VIK13 UYO13 UOS13 UEW13 TVA13 TLE13 TBI13 SRM13 SHQ13 RXU13 RNY13 REC13 QUG13 QKK13 QAO13 PQS13 PGW13 OXA13 ONE13 ODI13 NTM13 NJQ13 MZU13 MPY13 MGC13 LWG13 LMK13 LCO13 KSS13 KIW13 JZA13 JPE13 JFI13 IVM13 ILQ13 IBU13 HRY13 HIC13 GYG13 GOK13 GEO13 FUS13 FKW13 FBA13 ERE13 EHI13 DXM13 DNQ13 DDU13 CTY13 CKC13 CAG13 BQK13 BGO13 AWS13 AMW13 ADA13 TE13 JI13 WVS13 WLW8 WCA8 VSE8 VII8 UYM8 UOQ8 UEU8 TUY8 TLC8 TBG8 SRK8 SHO8 RXS8 RNW8 REA8 QUE8 QKI8 QAM8 PQQ8 PGU8 OWY8 ONC8 ODG8 NTK8 NJO8 MZS8 MPW8 MGA8 LWE8 LMI8 LCM8 KSQ8 KIU8 JYY8 JPC8 JFG8 IVK8 ILO8 IBS8 HRW8 HIA8 GYE8 GOI8 GEM8 FUQ8 FKU8 FAY8 ERC8 EHG8 DXK8 DNO8 DDS8 CTW8 CKA8 CAE8 BQI8 BGM8 AWQ8 AMU8 ACY8 TC8 JG8 WVU8 WLY8 WCC8 VSG8 VIK8 UYO8 UOS8 UEW8 TVA8 TLE8 TBI8 SRM8 SHQ8 RXU8 RNY8 REC8 QUG8 QKK8 QAO8 PQS8 PGW8 OXA8 ONE8 ODI8 NTM8 NJQ8 MZU8 MPY8 MGC8 LWG8 LMK8 LCO8 KSS8 KIW8 JZA8 JPE8 JFI8 IVM8 ILQ8 IBU8 HRY8 HIC8 GYG8 GOK8 GEO8 FUS8 FKW8 FBA8 ERE8 EHI8 DXM8 DNQ8 DDU8 CTY8 CKC8 CAG8 BQK8 BGO8 AWS8 AMW8 ADA8 TE8 WLW21 WCA21 VSE21 VII21 UYM21 UOQ21 UEU21 TUY21 TLC21 TBG21 SRK21 SHO21 RXS21 RNW21 REA21 QUE21 QKI21 QAM21 PQQ21 PGU21 OWY21 ONC21 ODG21 NTK21 NJO21 MZS21 MPW21 MGA21 LWE21 LMI21 LCM21 KSQ21 KIU21 JYY21 JPC21 JFG21 IVK21 ILO21 IBS21 HRW21 HIA21 GYE21 GOI21 GEM21 FUQ21 FKU21 FAY21 ERC21 EHG21 DXK21 DNO21 DDS21 CTW21 CKA21 CAE21 BQI21 BGM21 AWQ21 AMU21 ACY21 TC21 JG21 UOQ25:UOQ27 WVU21 WLY21 WCC21 VSG21 VIK21 UYO21 UOS21 UEW21 TVA21 TLE21 TBI21 SRM21 SHQ21 RXU21 RNY21 REC21 QUG21 QKK21 QAO21 PQS21 PGW21 OXA21 ONE21 ODI21 NTM21 NJQ21 MZU21 MPY21 MGC21 LWG21 LMK21 LCO21 KSS21 KIW21 JZA21 JPE21 JFI21 IVM21 ILQ21 IBU21 HRY21 HIC21 GYG21 GOK21 GEO21 FUS21 FKW21 FBA21 ERE21 EHI21 DXM21 DNQ21 DDU21 CTY21 CKC21 CAG21 BQK21 BGO21 AWS21 AMW21 ADA21 TE21 JI21 WVS21 WVS29 JI25:JI27 TE25:TE27 ADA25:ADA27 AMW25:AMW27 AWS25:AWS27 BGO25:BGO27 BQK25:BQK27 CAG25:CAG27 CKC25:CKC27 CTY25:CTY27 DDU25:DDU27 DNQ25:DNQ27 DXM25:DXM27 EHI25:EHI27 ERE25:ERE27 FBA25:FBA27 FKW25:FKW27 FUS25:FUS27 GEO25:GEO27 GOK25:GOK27 GYG25:GYG27 HIC25:HIC27 HRY25:HRY27 IBU25:IBU27 ILQ25:ILQ27 IVM25:IVM27 JFI25:JFI27 JPE25:JPE27 JZA25:JZA27 KIW25:KIW27 KSS25:KSS27 LCO25:LCO27 LMK25:LMK27 LWG25:LWG27 MGC25:MGC27 MPY25:MPY27 MZU25:MZU27 NJQ25:NJQ27 NTM25:NTM27 ODI25:ODI27 ONE25:ONE27 OXA25:OXA27 PGW25:PGW27 PQS25:PQS27 QAO25:QAO27 QKK25:QKK27 QUG25:QUG27 REC25:REC27 RNY25:RNY27 RXU25:RXU27 SHQ25:SHQ27 SRM25:SRM27 TBI25:TBI27 TLE25:TLE27 TVA25:TVA27 UEW25:UEW27 UOS25:UOS27 UYO25:UYO27 VIK25:VIK27 VSG25:VSG27 WCC25:WCC27 WLY25:WLY27 WVU25:WVU27 UYM25:UYM27 JG25:JG27 TC25:TC27 ACY25:ACY27 AMU25:AMU27 AWQ25:AWQ27 BGM25:BGM27 BQI25:BQI27 CAE25:CAE27 CKA25:CKA27 CTW25:CTW27 DDS25:DDS27 DNO25:DNO27 DXK25:DXK27 EHG25:EHG27 ERC25:ERC27 FAY25:FAY27 FKU25:FKU27 FUQ25:FUQ27 GEM25:GEM27 GOI25:GOI27 GYE25:GYE27 HIA25:HIA27 HRW25:HRW27 IBS25:IBS27 ILO25:ILO27 IVK25:IVK27 JFG25:JFG27 JPC25:JPC27 JYY25:JYY27 KIU25:KIU27 KSQ25:KSQ27 LCM25:LCM27 LMI25:LMI27 LWE25:LWE27 MGA25:MGA27 MPW25:MPW27 MZS25:MZS27 NJO25:NJO27 NTK25:NTK27 ODG25:ODG27 ONC25:ONC27 OWY25:OWY27 PGU25:PGU27 PQQ25:PQQ27 QAM25:QAM27 QKI25:QKI27 L85:L88 M89:M978 M7:M84" xr:uid="{00000000-0002-0000-0000-000002000000}">
      <formula1>"1, 2"</formula1>
    </dataValidation>
    <dataValidation type="list" errorStyle="warning" allowBlank="1" showInputMessage="1" showErrorMessage="1" errorTitle="ป้อนข้อมูลไม่ถูกต้อง" error="กรุณาเลือกรายการที่กำหนดเท่านั้น" sqref="WBT49:WBU49 WLP49:WLQ49 WVL49:WVM49 FAR25:FAS27 IZ49:JA49 SV49:SW49 ACR49:ACS49 AMN49:AMO49 AWJ49:AWK49 BGF49:BGG49 BQB49:BQC49 BZX49:BZY49 CJT49:CJU49 CTP49:CTQ49 DDL49:DDM49 DNH49:DNI49 DXD49:DXE49 EGZ49:EHA49 EQV49:EQW49 FAR49:FAS49 FKN49:FKO49 FUJ49:FUK49 GEF49:GEG49 GOB49:GOC49 GXX49:GXY49 HHT49:HHU49 HRP49:HRQ49 IBL49:IBM49 ILH49:ILI49 IVD49:IVE49 JEZ49:JFA49 JOV49:JOW49 JYR49:JYS49 KIN49:KIO49 KSJ49:KSK49 LCF49:LCG49 LMB49:LMC49 LVX49:LVY49 MFT49:MFU49 MPP49:MPQ49 MZL49:MZM49 NJH49:NJI49 NTD49:NTE49 OCZ49:ODA49 OMV49:OMW49 OWR49:OWS49 PGN49:PGO49 PQJ49:PQK49 QAF49:QAG49 QKB49:QKC49 QTX49:QTY49 RDT49:RDU49 RNP49:RNQ49 RXL49:RXM49 SHH49:SHI49 SRD49:SRE49 TAZ49:TBA49 TKV49:TKW49 TUR49:TUS49 UEN49:UEO49 UOJ49:UOK49 UYF49:UYG49 VIB49:VIC49 VRX49:VRY49 EQV25:EQW27 WVL47:WVM47 IZ47:JA47 SV47:SW47 ACR47:ACS47 AMN47:AMO47 AWJ47:AWK47 BGF47:BGG47 BQB47:BQC47 BZX47:BZY47 CJT47:CJU47 CTP47:CTQ47 DDL47:DDM47 DNH47:DNI47 DXD47:DXE47 EGZ47:EHA47 EQV47:EQW47 FAR47:FAS47 FKN47:FKO47 FUJ47:FUK47 GEF47:GEG47 GOB47:GOC47 GXX47:GXY47 HHT47:HHU47 HRP47:HRQ47 IBL47:IBM47 ILH47:ILI47 IVD47:IVE47 JEZ47:JFA47 JOV47:JOW47 JYR47:JYS47 KIN47:KIO47 KSJ47:KSK47 LCF47:LCG47 LMB47:LMC47 LVX47:LVY47 MFT47:MFU47 MPP47:MPQ47 MZL47:MZM47 NJH47:NJI47 NTD47:NTE47 OCZ47:ODA47 OMV47:OMW47 OWR47:OWS47 PGN47:PGO47 PQJ47:PQK47 QAF47:QAG47 QKB47:QKC47 QTX47:QTY47 RDT47:RDU47 RNP47:RNQ47 RXL47:RXM47 SHH47:SHI47 SRD47:SRE47 TAZ47:TBA47 TKV47:TKW47 TUR47:TUS47 UEN47:UEO47 UOJ47:UOK47 UYF47:UYG47 VIB47:VIC47 VRX47:VRY47 WBT47:WBU47 WLP47:WLQ47 WVL42:WVM42 DXD25:DXE27 IZ42:JA42 SV42:SW42 ACR42:ACS42 AMN42:AMO42 AWJ42:AWK42 BGF42:BGG42 BQB42:BQC42 BZX42:BZY42 CJT42:CJU42 CTP42:CTQ42 DDL42:DDM42 DNH42:DNI42 DXD42:DXE42 EGZ42:EHA42 EQV42:EQW42 FAR42:FAS42 FKN42:FKO42 FUJ42:FUK42 GEF42:GEG42 GOB42:GOC42 GXX42:GXY42 HHT42:HHU42 HRP42:HRQ42 IBL42:IBM42 ILH42:ILI42 IVD42:IVE42 JEZ42:JFA42 JOV42:JOW42 JYR42:JYS42 KIN42:KIO42 KSJ42:KSK42 LCF42:LCG42 LMB42:LMC42 LVX42:LVY42 MFT42:MFU42 MPP42:MPQ42 MZL42:MZM42 NJH42:NJI42 NTD42:NTE42 OCZ42:ODA42 OMV42:OMW42 OWR42:OWS42 PGN42:PGO42 PQJ42:PQK42 QAF42:QAG42 QKB42:QKC42 QTX42:QTY42 RDT42:RDU42 RNP42:RNQ42 RXL42:RXM42 SHH42:SHI42 SRD42:SRE42 TAZ42:TBA42 TKV42:TKW42 TUR42:TUS42 UEN42:UEO42 UOJ42:UOK42 UYF42:UYG42 VIB42:VIC42 VRX42:VRY42 WBT42:WBU42 WLP42:WLQ42 IZ44:JA45 SV44:SW45 ACR44:ACS45 AMN44:AMO45 AWJ44:AWK45 BGF44:BGG45 BQB44:BQC45 BZX44:BZY45 CJT44:CJU45 CTP44:CTQ45 DDL44:DDM45 DNH44:DNI45 DXD44:DXE45 EGZ44:EHA45 EQV44:EQW45 FAR44:FAS45 FKN44:FKO45 FUJ44:FUK45 GEF44:GEG45 GOB44:GOC45 GXX44:GXY45 HHT44:HHU45 HRP44:HRQ45 IBL44:IBM45 ILH44:ILI45 IVD44:IVE45 JEZ44:JFA45 JOV44:JOW45 JYR44:JYS45 KIN44:KIO45 KSJ44:KSK45 LCF44:LCG45 LMB44:LMC45 LVX44:LVY45 MFT44:MFU45 MPP44:MPQ45 MZL44:MZM45 NJH44:NJI45 NTD44:NTE45 OCZ44:ODA45 OMV44:OMW45 OWR44:OWS45 PGN44:PGO45 PQJ44:PQK45 QAF44:QAG45 QKB44:QKC45 QTX44:QTY45 RDT44:RDU45 RNP44:RNQ45 RXL44:RXM45 SHH44:SHI45 SRD44:SRE45 TAZ44:TBA45 TKV44:TKW45 TUR44:TUS45 UEN44:UEO45 UOJ44:UOK45 UYF44:UYG45 VIB44:VIC45 VRX44:VRY45 WBT44:WBU45 WLP44:WLQ45 WVL44:WVM45 DNH25:DNI27 WLP37:WLQ40 WBT37:WBU40 VRX37:VRY40 VIB37:VIC40 UYF37:UYG40 UOJ37:UOK40 UEN37:UEO40 TUR37:TUS40 TKV37:TKW40 TAZ37:TBA40 SRD37:SRE40 SHH37:SHI40 RXL37:RXM40 RNP37:RNQ40 RDT37:RDU40 QTX37:QTY40 QKB37:QKC40 QAF37:QAG40 PQJ37:PQK40 PGN37:PGO40 OWR37:OWS40 OMV37:OMW40 OCZ37:ODA40 NTD37:NTE40 NJH37:NJI40 MZL37:MZM40 MPP37:MPQ40 MFT37:MFU40 LVX37:LVY40 LMB37:LMC40 LCF37:LCG40 KSJ37:KSK40 KIN37:KIO40 JYR37:JYS40 JOV37:JOW40 JEZ37:JFA40 IVD37:IVE40 ILH37:ILI40 IBL37:IBM40 HRP37:HRQ40 HHT37:HHU40 GXX37:GXY40 GOB37:GOC40 GEF37:GEG40 FUJ37:FUK40 FKN37:FKO40 FAR37:FAS40 EQV37:EQW40 EGZ37:EHA40 DXD37:DXE40 DNH37:DNI40 DDL37:DDM40 CTP37:CTQ40 CJT37:CJU40 BZX37:BZY40 BQB37:BQC40 BGF37:BGG40 AWJ37:AWK40 AMN37:AMO40 ACR37:ACS40 SV37:SW40 IZ37:JA40 DDL25:DDM27 WVL37:WVM40 SV35:SW35 ACR35:ACS35 AMN35:AMO35 AWJ35:AWK35 BGF35:BGG35 BQB35:BQC35 BZX35:BZY35 CJT35:CJU35 CTP35:CTQ35 DDL35:DDM35 DNH35:DNI35 DXD35:DXE35 EGZ35:EHA35 EQV35:EQW35 FAR35:FAS35 FKN35:FKO35 FUJ35:FUK35 GEF35:GEG35 GOB35:GOC35 GXX35:GXY35 HHT35:HHU35 HRP35:HRQ35 IBL35:IBM35 ILH35:ILI35 IVD35:IVE35 JEZ35:JFA35 JOV35:JOW35 JYR35:JYS35 KIN35:KIO35 KSJ35:KSK35 LCF35:LCG35 LMB35:LMC35 LVX35:LVY35 MFT35:MFU35 MPP35:MPQ35 MZL35:MZM35 NJH35:NJI35 NTD35:NTE35 OCZ35:ODA35 OMV35:OMW35 OWR35:OWS35 PGN35:PGO35 PQJ35:PQK35 QAF35:QAG35 QKB35:QKC35 QTX35:QTY35 RDT35:RDU35 RNP35:RNQ35 RXL35:RXM35 SHH35:SHI35 SRD35:SRE35 TAZ35:TBA35 TKV35:TKW35 TUR35:TUS35 UEN35:UEO35 UOJ35:UOK35 UYF35:UYG35 VIB35:VIC35 VRX35:VRY35 WBT35:WBU35 WLP35:WLQ35 WVL35:WVM35 CTP25:CTQ27 IZ35:JA35 IZ33:JA33 SV33:SW33 ACR33:ACS33 AMN33:AMO33 AWJ33:AWK33 BGF33:BGG33 BQB33:BQC33 BZX33:BZY33 CJT33:CJU33 CTP33:CTQ33 DDL33:DDM33 DNH33:DNI33 DXD33:DXE33 EGZ33:EHA33 EQV33:EQW33 FAR33:FAS33 FKN33:FKO33 FUJ33:FUK33 GEF33:GEG33 GOB33:GOC33 GXX33:GXY33 HHT33:HHU33 HRP33:HRQ33 IBL33:IBM33 ILH33:ILI33 IVD33:IVE33 JEZ33:JFA33 JOV33:JOW33 JYR33:JYS33 KIN33:KIO33 KSJ33:KSK33 LCF33:LCG33 LMB33:LMC33 LVX33:LVY33 MFT33:MFU33 MPP33:MPQ33 MZL33:MZM33 NJH33:NJI33 NTD33:NTE33 OCZ33:ODA33 OMV33:OMW33 OWR33:OWS33 PGN33:PGO33 PQJ33:PQK33 QAF33:QAG33 QKB33:QKC33 QTX33:QTY33 RDT33:RDU33 RNP33:RNQ33 RXL33:RXM33 SHH33:SHI33 SRD33:SRE33 TAZ33:TBA33 TKV33:TKW33 TUR33:TUS33 UEN33:UEO33 UOJ33:UOK33 UYF33:UYG33 VIB33:VIC33 VRX33:VRY33 WBT33:WBU33 WLP33:WLQ33 WVL33:WVM33 CJT25:CJU27 IZ31:JA31 SV31:SW31 ACR31:ACS31 AMN31:AMO31 AWJ31:AWK31 BGF31:BGG31 BQB31:BQC31 BZX31:BZY31 CJT31:CJU31 CTP31:CTQ31 DDL31:DDM31 DNH31:DNI31 DXD31:DXE31 EGZ31:EHA31 EQV31:EQW31 FAR31:FAS31 FKN31:FKO31 FUJ31:FUK31 GEF31:GEG31 GOB31:GOC31 GXX31:GXY31 HHT31:HHU31 HRP31:HRQ31 IBL31:IBM31 ILH31:ILI31 IVD31:IVE31 JEZ31:JFA31 JOV31:JOW31 JYR31:JYS31 KIN31:KIO31 KSJ31:KSK31 LCF31:LCG31 LMB31:LMC31 LVX31:LVY31 MFT31:MFU31 MPP31:MPQ31 MZL31:MZM31 NJH31:NJI31 NTD31:NTE31 OCZ31:ODA31 OMV31:OMW31 OWR31:OWS31 PGN31:PGO31 PQJ31:PQK31 QAF31:QAG31 QKB31:QKC31 QTX31:QTY31 RDT31:RDU31 RNP31:RNQ31 RXL31:RXM31 SHH31:SHI31 SRD31:SRE31 TAZ31:TBA31 TKV31:TKW31 TUR31:TUS31 UEN31:UEO31 UOJ31:UOK31 UYF31:UYG31 VIB31:VIC31 VRX31:VRY31 WBT31:WBU31 WLP31:WLQ31 WVL31:WVM31 BZX25:BZY27 IZ29:JA29 SV29:SW29 ACR29:ACS29 AMN29:AMO29 AWJ29:AWK29 BGF29:BGG29 BQB29:BQC29 BZX29:BZY29 CJT29:CJU29 CTP29:CTQ29 DDL29:DDM29 DNH29:DNI29 DXD29:DXE29 EGZ29:EHA29 EQV29:EQW29 FAR29:FAS29 FKN29:FKO29 FUJ29:FUK29 GEF29:GEG29 GOB29:GOC29 GXX29:GXY29 HHT29:HHU29 HRP29:HRQ29 IBL29:IBM29 ILH29:ILI29 IVD29:IVE29 JEZ29:JFA29 JOV29:JOW29 JYR29:JYS29 KIN29:KIO29 KSJ29:KSK29 LCF29:LCG29 LMB29:LMC29 LVX29:LVY29 MFT29:MFU29 MPP29:MPQ29 MZL29:MZM29 NJH29:NJI29 NTD29:NTE29 OCZ29:ODA29 OMV29:OMW29 OWR29:OWS29 PGN29:PGO29 PQJ29:PQK29 QAF29:QAG29 QKB29:QKC29 QTX29:QTY29 RDT29:RDU29 RNP29:RNQ29 RXL29:RXM29 SHH29:SHI29 SRD29:SRE29 TAZ29:TBA29 TKV29:TKW29 TUR29:TUS29 UEN29:UEO29 UOJ29:UOK29 UYF29:UYG29 VIB29:VIC29 VRX29:VRY29 WBT29:WBU29 WLP29:WLQ29 WVL29:WVM29 IZ23:JA23 SV23:SW23 ACR23:ACS23 AMN23:AMO23 AWJ23:AWK23 BGF23:BGG23 BQB23:BQC23 BZX23:BZY23 CJT23:CJU23 CTP23:CTQ23 DDL23:DDM23 DNH23:DNI23 DXD23:DXE23 EGZ23:EHA23 EQV23:EQW23 FAR23:FAS23 FKN23:FKO23 FUJ23:FUK23 GEF23:GEG23 GOB23:GOC23 GXX23:GXY23 HHT23:HHU23 HRP23:HRQ23 IBL23:IBM23 ILH23:ILI23 IVD23:IVE23 JEZ23:JFA23 JOV23:JOW23 JYR23:JYS23 KIN23:KIO23 KSJ23:KSK23 LCF23:LCG23 LMB23:LMC23 LVX23:LVY23 MFT23:MFU23 MPP23:MPQ23 MZL23:MZM23 NJH23:NJI23 NTD23:NTE23 OCZ23:ODA23 OMV23:OMW23 OWR23:OWS23 PGN23:PGO23 PQJ23:PQK23 QAF23:QAG23 QKB23:QKC23 QTX23:QTY23 RDT23:RDU23 RNP23:RNQ23 RXL23:RXM23 SHH23:SHI23 SRD23:SRE23 TAZ23:TBA23 TKV23:TKW23 TUR23:TUS23 UEN23:UEO23 UOJ23:UOK23 UYF23:UYG23 VIB23:VIC23 VRX23:VRY23 WBT23:WBU23 WLP23:WLQ23 WVL23:WVM23 BQB25:BQC27 WLP19:WLQ19 WBT19:WBU19 VRX19:VRY19 VIB19:VIC19 UYF19:UYG19 UOJ19:UOK19 UEN19:UEO19 TUR19:TUS19 TKV19:TKW19 TAZ19:TBA19 SRD19:SRE19 SHH19:SHI19 RXL19:RXM19 RNP19:RNQ19 RDT19:RDU19 QTX19:QTY19 QKB19:QKC19 QAF19:QAG19 PQJ19:PQK19 PGN19:PGO19 OWR19:OWS19 OMV19:OMW19 OCZ19:ODA19 NTD19:NTE19 NJH19:NJI19 MZL19:MZM19 MPP19:MPQ19 MFT19:MFU19 LVX19:LVY19 LMB19:LMC19 LCF19:LCG19 KSJ19:KSK19 KIN19:KIO19 JYR19:JYS19 JOV19:JOW19 JEZ19:JFA19 IVD19:IVE19 ILH19:ILI19 IBL19:IBM19 HRP19:HRQ19 HHT19:HHU19 GXX19:GXY19 GOB19:GOC19 GEF19:GEG19 FUJ19:FUK19 FKN19:FKO19 FAR19:FAS19 EQV19:EQW19 EGZ19:EHA19 DXD19:DXE19 DNH19:DNI19 DDL19:DDM19 CTP19:CTQ19 CJT19:CJU19 BZX19:BZY19 BQB19:BQC19 BGF19:BGG19 AWJ19:AWK19 AMN19:AMO19 ACR19:ACS19 SV19:SW19 IZ19:JA19 BGF25:BGG27 WVL19:WVM19 WVL17:WVM17 AWJ25:AWK27 IZ17:JA17 SV17:SW17 ACR17:ACS17 AMN17:AMO17 AWJ17:AWK17 BGF17:BGG17 BQB17:BQC17 BZX17:BZY17 CJT17:CJU17 CTP17:CTQ17 DDL17:DDM17 DNH17:DNI17 DXD17:DXE17 EGZ17:EHA17 EQV17:EQW17 FAR17:FAS17 FKN17:FKO17 FUJ17:FUK17 GEF17:GEG17 GOB17:GOC17 GXX17:GXY17 HHT17:HHU17 HRP17:HRQ17 IBL17:IBM17 ILH17:ILI17 IVD17:IVE17 JEZ17:JFA17 JOV17:JOW17 JYR17:JYS17 KIN17:KIO17 KSJ17:KSK17 LCF17:LCG17 LMB17:LMC17 LVX17:LVY17 MFT17:MFU17 MPP17:MPQ17 MZL17:MZM17 NJH17:NJI17 NTD17:NTE17 OCZ17:ODA17 OMV17:OMW17 OWR17:OWS17 PGN17:PGO17 PQJ17:PQK17 QAF17:QAG17 QKB17:QKC17 QTX17:QTY17 RDT17:RDU17 RNP17:RNQ17 RXL17:RXM17 SHH17:SHI17 SRD17:SRE17 TAZ17:TBA17 TKV17:TKW17 TUR17:TUS17 UEN17:UEO17 UOJ17:UOK17 UYF17:UYG17 VIB17:VIC17 VRX17:VRY17 WBT17:WBU17 WLP17:WLQ17 WLP15:WLQ15 WBT15:WBU15 VRX15:VRY15 VIB15:VIC15 UYF15:UYG15 UOJ15:UOK15 UEN15:UEO15 TUR15:TUS15 TKV15:TKW15 TAZ15:TBA15 SRD15:SRE15 SHH15:SHI15 RXL15:RXM15 RNP15:RNQ15 RDT15:RDU15 QTX15:QTY15 QKB15:QKC15 QAF15:QAG15 PQJ15:PQK15 PGN15:PGO15 OWR15:OWS15 OMV15:OMW15 OCZ15:ODA15 NTD15:NTE15 NJH15:NJI15 MZL15:MZM15 MPP15:MPQ15 MFT15:MFU15 LVX15:LVY15 LMB15:LMC15 LCF15:LCG15 KSJ15:KSK15 KIN15:KIO15 JYR15:JYS15 JOV15:JOW15 JEZ15:JFA15 IVD15:IVE15 ILH15:ILI15 IBL15:IBM15 HRP15:HRQ15 HHT15:HHU15 GXX15:GXY15 GOB15:GOC15 GEF15:GEG15 FUJ15:FUK15 FKN15:FKO15 FAR15:FAS15 EQV15:EQW15 EGZ15:EHA15 DXD15:DXE15 DNH15:DNI15 DDL15:DDM15 CTP15:CTQ15 CJT15:CJU15 BZX15:BZY15 BQB15:BQC15 BGF15:BGG15 AWJ15:AWK15 AMN15:AMO15 ACR15:ACS15 SV15:SW15 IZ15:JA15 AMN25:AMO27 WVL15:WVM15 ACR25:ACS27 IZ10:JA11 SV10:SW11 ACR10:ACS11 AMN10:AMO11 AWJ10:AWK11 BGF10:BGG11 BQB10:BQC11 BZX10:BZY11 CJT10:CJU11 CTP10:CTQ11 DDL10:DDM11 DNH10:DNI11 DXD10:DXE11 EGZ10:EHA11 EQV10:EQW11 FAR10:FAS11 FKN10:FKO11 FUJ10:FUK11 GEF10:GEG11 GOB10:GOC11 GXX10:GXY11 HHT10:HHU11 HRP10:HRQ11 IBL10:IBM11 ILH10:ILI11 IVD10:IVE11 JEZ10:JFA11 JOV10:JOW11 JYR10:JYS11 KIN10:KIO11 KSJ10:KSK11 LCF10:LCG11 LMB10:LMC11 LVX10:LVY11 MFT10:MFU11 MPP10:MPQ11 MZL10:MZM11 NJH10:NJI11 NTD10:NTE11 OCZ10:ODA11 OMV10:OMW11 OWR10:OWS11 PGN10:PGO11 PQJ10:PQK11 QAF10:QAG11 QKB10:QKC11 QTX10:QTY11 RDT10:RDU11 RNP10:RNQ11 RXL10:RXM11 SHH10:SHI11 SRD10:SRE11 TAZ10:TBA11 TKV10:TKW11 TUR10:TUS11 UEN10:UEO11 UOJ10:UOK11 UYF10:UYG11 VIB10:VIC11 VRX10:VRY11 WBT10:WBU11 WLP10:WLQ11 WVL8:WVM8 WVL10:WVM11 WLP13:WLQ13 WBT13:WBU13 VRX13:VRY13 VIB13:VIC13 UYF13:UYG13 UOJ13:UOK13 UEN13:UEO13 TUR13:TUS13 TKV13:TKW13 TAZ13:TBA13 SRD13:SRE13 SHH13:SHI13 RXL13:RXM13 RNP13:RNQ13 RDT13:RDU13 QTX13:QTY13 QKB13:QKC13 QAF13:QAG13 PQJ13:PQK13 PGN13:PGO13 OWR13:OWS13 OMV13:OMW13 OCZ13:ODA13 NTD13:NTE13 NJH13:NJI13 MZL13:MZM13 MPP13:MPQ13 MFT13:MFU13 LVX13:LVY13 LMB13:LMC13 LCF13:LCG13 KSJ13:KSK13 KIN13:KIO13 JYR13:JYS13 JOV13:JOW13 JEZ13:JFA13 IVD13:IVE13 ILH13:ILI13 IBL13:IBM13 HRP13:HRQ13 HHT13:HHU13 GXX13:GXY13 GOB13:GOC13 GEF13:GEG13 FUJ13:FUK13 FKN13:FKO13 FAR13:FAS13 EQV13:EQW13 EGZ13:EHA13 DXD13:DXE13 DNH13:DNI13 DDL13:DDM13 CTP13:CTQ13 CJT13:CJU13 BZX13:BZY13 BQB13:BQC13 BGF13:BGG13 AWJ13:AWK13 AMN13:AMO13 ACR13:ACS13 SV13:SW13 IZ13:JA13 SV25:SW27 WVL13:WVM13 WLP8:WLQ8 WBT8:WBU8 VRX8:VRY8 VIB8:VIC8 UYF8:UYG8 UOJ8:UOK8 UEN8:UEO8 TUR8:TUS8 TKV8:TKW8 TAZ8:TBA8 SRD8:SRE8 SHH8:SHI8 RXL8:RXM8 RNP8:RNQ8 RDT8:RDU8 QTX8:QTY8 QKB8:QKC8 QAF8:QAG8 PQJ8:PQK8 PGN8:PGO8 OWR8:OWS8 OMV8:OMW8 OCZ8:ODA8 NTD8:NTE8 NJH8:NJI8 MZL8:MZM8 MPP8:MPQ8 MFT8:MFU8 LVX8:LVY8 LMB8:LMC8 LCF8:LCG8 KSJ8:KSK8 KIN8:KIO8 JYR8:JYS8 JOV8:JOW8 JEZ8:JFA8 IVD8:IVE8 ILH8:ILI8 IBL8:IBM8 HRP8:HRQ8 HHT8:HHU8 GXX8:GXY8 GOB8:GOC8 GEF8:GEG8 FUJ8:FUK8 FKN8:FKO8 FAR8:FAS8 EQV8:EQW8 EGZ8:EHA8 DXD8:DXE8 DNH8:DNI8 DDL8:DDM8 CTP8:CTQ8 CJT8:CJU8 BZX8:BZY8 BQB8:BQC8 BGF8:BGG8 AWJ8:AWK8 AMN8:AMO8 ACR8:ACS8 SV8:SW8 IZ8:JA8 WVL21:WVM21 WLP21:WLQ21 WBT21:WBU21 VRX21:VRY21 VIB21:VIC21 UYF21:UYG21 UOJ21:UOK21 UEN21:UEO21 TUR21:TUS21 TKV21:TKW21 TAZ21:TBA21 SRD21:SRE21 SHH21:SHI21 RXL21:RXM21 RNP21:RNQ21 RDT21:RDU21 QTX21:QTY21 QKB21:QKC21 QAF21:QAG21 PQJ21:PQK21 PGN21:PGO21 OWR21:OWS21 OMV21:OMW21 OCZ21:ODA21 NTD21:NTE21 NJH21:NJI21 MZL21:MZM21 MPP21:MPQ21 MFT21:MFU21 LVX21:LVY21 LMB21:LMC21 LCF21:LCG21 KSJ21:KSK21 KIN21:KIO21 JYR21:JYS21 JOV21:JOW21 JEZ21:JFA21 IVD21:IVE21 ILH21:ILI21 IBL21:IBM21 HRP21:HRQ21 HHT21:HHU21 GXX21:GXY21 GOB21:GOC21 GEF21:GEG21 FUJ21:FUK21 FKN21:FKO21 FAR21:FAS21 EQV21:EQW21 EGZ21:EHA21 DXD21:DXE21 DNH21:DNI21 DDL21:DDM21 CTP21:CTQ21 CJT21:CJU21 BZX21:BZY21 BQB21:BQC21 BGF21:BGG21 AWJ21:AWK21 AMN21:AMO21 ACR21:ACS21 SV21:SW21 IZ21:JA21 IZ25:JA27 EGZ25:EHA27 WVL25:WVM27 WLP25:WLQ27 WBT25:WBU27 VRX25:VRY27 VIB25:VIC27 UYF25:UYG27 UOJ25:UOK27 UEN25:UEO27 TUR25:TUS27 TKV25:TKW27 TAZ25:TBA27 SRD25:SRE27 SHH25:SHI27 RXL25:RXM27 RNP25:RNQ27 RDT25:RDU27 QTX25:QTY27 QKB25:QKC27 QAF25:QAG27 PQJ25:PQK27 PGN25:PGO27 OWR25:OWS27 OMV25:OMW27 OCZ25:ODA27 NTD25:NTE27 NJH25:NJI27 MZL25:MZM27 MPP25:MPQ27 MFT25:MFU27 LVX25:LVY27 LMB25:LMC27 LCF25:LCG27 KSJ25:KSK27 KIN25:KIO27 JYR25:JYS27 JOV25:JOW27 JEZ25:JFA27 IVD25:IVE27 ILH25:ILI27 IBL25:IBM27 HRP25:HRQ27 HHT25:HHU27 GXX25:GXY27 GOB25:GOC27 GEF25:GEG27 FUJ25:FUK27 FKN25:FKO27 D7:D978" xr:uid="{00000000-0002-0000-0000-000003000000}">
      <formula1>"ข้าราชการ, พนักงานราชการ"</formula1>
    </dataValidation>
    <dataValidation type="list" errorStyle="warning" allowBlank="1" showInputMessage="1" showErrorMessage="1" errorTitle="ข้อมูลไม่ถูกต้อง" error="กรุณาเลือกรายการที่กำหนดเท่านั้น" sqref="WBW49 WLS49 WVO49 QUA25:QUA27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JC49 SY49 ACU49 AMQ49 AWM49 BGI49 BQE49 CAA49 CJW49 CTS49 DDO49 DNK49 DXG49 EHC49 EQY49 FAU49 FKQ49 FUM49 GEI49 GOE49 GYA49 HHW49 HRS49 IBO49 ILK49 IVG49 JFC49 JOY49 JYU49 KIQ49 KSM49 LCI49 LME49 LWA49 MFW49 MPS49 MZO49 NJK49 NTG49 ODC49 OMY49 OWU49 PGQ49 PQM49 QAI49 QKE49 QUA49 RDW49 RNS49 RXO49 SHK49 SRG49 TBC49 TKY49 TUU49 UEQ49 UOM49 UYI49 VIE49 VSA49 WBW44:WBW45 VSA44:VSA45 VIE44:VIE45 UYI44:UYI45 UOM44:UOM45 UEQ44:UEQ45 TUU44:TUU45 TKY44:TKY45 TBC44:TBC45 SRG44:SRG45 SHK44:SHK45 RXO44:RXO45 RNS44:RNS45 RDW44:RDW45 QUA44:QUA45 QKE44:QKE45 QAI44:QAI45 PQM44:PQM45 PGQ44:PGQ45 OWU44:OWU45 OMY44:OMY45 ODC44:ODC45 NTG44:NTG45 NJK44:NJK45 MZO44:MZO45 MPS44:MPS45 MFW44:MFW45 LWA44:LWA45 LME44:LME45 LCI44:LCI45 KSM44:KSM45 KIQ44:KIQ45 JYU44:JYU45 JOY44:JOY45 JFC44:JFC45 IVG44:IVG45 ILK44:ILK45 IBO44:IBO45 HRS44:HRS45 HHW44:HHW45 GYA44:GYA45 GOE44:GOE45 GEI44:GEI45 FUM44:FUM45 FKQ44:FKQ45 FAU44:FAU45 EQY44:EQY45 EHC44:EHC45 DXG44:DXG45 DNK44:DNK45 DDO44:DDO45 CTS44:CTS45 CJW44:CJW45 CAA44:CAA45 BQE44:BQE45 BGI44:BGI45 AWM44:AWM45 AMQ44:AMQ45 ACU44:ACU45 SY44:SY45 JC44:JC45 WVQ44:WVQ45 WLU44:WLU45 WBY44:WBY45 VSC44:VSC45 VIG44:VIG45 UYK44:UYK45 UOO44:UOO45 UES44:UES45 TUW44:TUW45 TLA44:TLA45 TBE44:TBE45 SRI44:SRI45 SHM44:SHM45 RXQ44:RXQ45 RNU44:RNU45 RDY44:RDY45 QUC44:QUC45 QKG44:QKG45 QAK44:QAK45 PQO44:PQO45 PGS44:PGS45 OWW44:OWW45 ONA44:ONA45 ODE44:ODE45 NTI44:NTI45 NJM44:NJM45 MZQ44:MZQ45 MPU44:MPU45 MFY44:MFY45 LWC44:LWC45 LMG44:LMG45 LCK44:LCK45 KSO44:KSO45 KIS44:KIS45 JYW44:JYW45 JPA44:JPA45 JFE44:JFE45 IVI44:IVI45 ILM44:ILM45 IBQ44:IBQ45 HRU44:HRU45 HHY44:HHY45 GYC44:GYC45 GOG44:GOG45 GEK44:GEK45 FUO44:FUO45 FKS44:FKS45 FAW44:FAW45 ERA44:ERA45 EHE44:EHE45 DXI44:DXI45 DNM44:DNM45 DDQ44:DDQ45 CTU44:CTU45 CJY44:CJY45 CAC44:CAC45 BQG44:BQG45 BGK44:BGK45 AWO44:AWO45 AMS44:AMS45 ACW44:ACW45 TA44:TA45 JE44:JE45 RDW25:RDW27 WVO44:WVO45 WVO47 JE47 TA47 ACW47 AMS47 AWO47 BGK47 BQG47 CAC47 CJY47 CTU47 DDQ47 DNM47 DXI47 EHE47 ERA47 FAW47 FKS47 FUO47 GEK47 GOG47 GYC47 HHY47 HRU47 IBQ47 ILM47 IVI47 JFE47 JPA47 JYW47 KIS47 KSO47 LCK47 LMG47 LWC47 MFY47 MPU47 MZQ47 NJM47 NTI47 ODE47 ONA47 OWW47 PGS47 PQO47 QAK47 QKG47 QUC47 RDY47 RNU47 RXQ47 SHM47 SRI47 TBE47 TLA47 TUW47 UES47 UOO47 UYK47 VIG47 VSC47 WBY47 WLU47 WVQ47 JC47 SY47 ACU47 AMQ47 AWM47 BGI47 BQE47 CAA47 CJW47 CTS47 DDO47 DNK47 DXG47 EHC47 EQY47 FAU47 FKQ47 FUM47 GEI47 GOE47 GYA47 HHW47 HRS47 IBO47 ILK47 IVG47 JFC47 JOY47 JYU47 KIQ47 KSM47 LCI47 LME47 LWA47 MFW47 MPS47 MZO47 NJK47 NTG47 ODC47 OMY47 OWU47 PGQ47 PQM47 QAI47 QKE47 QUA47 RDW47 RNS47 RXO47 SHK47 SRG47 TBC47 TKY47 TUU47 UEQ47 UOM47 UYI47 VIE47 VSA47 WBW47 WLS47 WVO42 RXO25:RXO27 JE42 TA42 ACW42 AMS42 AWO42 BGK42 BQG42 CAC42 CJY42 CTU42 DDQ42 DNM42 DXI42 EHE42 ERA42 FAW42 FKS42 FUO42 GEK42 GOG42 GYC42 HHY42 HRU42 IBQ42 ILM42 IVI42 JFE42 JPA42 JYW42 KIS42 KSO42 LCK42 LMG42 LWC42 MFY42 MPU42 MZQ42 NJM42 NTI42 ODE42 ONA42 OWW42 PGS42 PQO42 QAK42 QKG42 QUC42 RDY42 RNU42 RXQ42 SHM42 SRI42 TBE42 TLA42 TUW42 UES42 UOO42 UYK42 VIG42 VSC42 WBY42 WLU42 WVQ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LS44:WLS45 WVO23 VIE37:VIE40 UYI37:UYI40 UOM37:UOM40 UEQ37:UEQ40 TUU37:TUU40 TKY37:TKY40 TBC37:TBC40 SRG37:SRG40 SHK37:SHK40 RXO37:RXO40 RNS37:RNS40 RDW37:RDW40 QUA37:QUA40 QKE37:QKE40 QAI37:QAI40 PQM37:PQM40 PGQ37:PGQ40 OWU37:OWU40 OMY37:OMY40 ODC37:ODC40 NTG37:NTG40 NJK37:NJK40 MZO37:MZO40 MPS37:MPS40 MFW37:MFW40 LWA37:LWA40 LME37:LME40 LCI37:LCI40 KSM37:KSM40 KIQ37:KIQ40 JYU37:JYU40 JOY37:JOY40 JFC37:JFC40 IVG37:IVG40 ILK37:ILK40 IBO37:IBO40 HRS37:HRS40 HHW37:HHW40 GYA37:GYA40 GOE37:GOE40 GEI37:GEI40 FUM37:FUM40 FKQ37:FKQ40 FAU37:FAU40 EQY37:EQY40 EHC37:EHC40 DXG37:DXG40 DNK37:DNK40 DDO37:DDO40 CTS37:CTS40 CJW37:CJW40 CAA37:CAA40 BQE37:BQE40 BGI37:BGI40 AWM37:AWM40 AMQ37:AMQ40 ACU37:ACU40 SY37:SY40 JC37:JC40 WVQ37:WVQ40 WLU37:WLU40 WBY37:WBY40 VSC37:VSC40 VIG37:VIG40 UYK37:UYK40 UOO37:UOO40 UES37:UES40 TUW37:TUW40 TLA37:TLA40 TBE37:TBE40 SRI37:SRI40 SHM37:SHM40 RXQ37:RXQ40 RNU37:RNU40 RDY37:RDY40 QUC37:QUC40 QKG37:QKG40 QAK37:QAK40 PQO37:PQO40 PGS37:PGS40 OWW37:OWW40 ONA37:ONA40 ODE37:ODE40 NTI37:NTI40 NJM37:NJM40 MZQ37:MZQ40 MPU37:MPU40 MFY37:MFY40 LWC37:LWC40 LMG37:LMG40 LCK37:LCK40 KSO37:KSO40 KIS37:KIS40 JYW37:JYW40 JPA37:JPA40 JFE37:JFE40 IVI37:IVI40 ILM37:ILM40 IBQ37:IBQ40 HRU37:HRU40 HHY37:HHY40 GYC37:GYC40 GOG37:GOG40 GEK37:GEK40 FUO37:FUO40 FKS37:FKS40 FAW37:FAW40 ERA37:ERA40 EHE37:EHE40 DXI37:DXI40 DNM37:DNM40 DDQ37:DDQ40 CTU37:CTU40 CJY37:CJY40 CAC37:CAC40 BQG37:BQG40 BGK37:BGK40 AWO37:AWO40 AMS37:AMS40 ACW37:ACW40 TA37:TA40 JE37:JE40 SHK25:SHK27 WVO37:WVO40 VSA37:VSA40 WLS37:WLS40 WBW37:WBW40 WBW35 VSA35 VIE35 UYI35 UOM35 UEQ35 TUU35 TKY35 TBC35 SRG35 SHK35 RXO35 RNS35 RDW35 QUA35 QKE35 QAI35 PQM35 PGQ35 OWU35 OMY35 ODC35 NTG35 NJK35 MZO35 MPS35 MFW35 LWA35 LME35 LCI35 KSM35 KIQ35 JYU35 JOY35 JFC35 IVG35 ILK35 IBO35 HRS35 HHW35 GYA35 GOE35 GEI35 FUM35 FKQ35 FAU35 EQY35 EHC35 DXG35 DNK35 DDO35 CTS35 CJW35 CAA35 BQE35 BGI35 AWM35 AMQ35 ACU35 SY35 JC35 WVQ35 WLU35 WBY35 VSC35 VIG35 UYK35 UOO35 UES35 TUW35 TLA35 TBE35 SRI35 SHM35 RXQ35 RNU35 RDY35 QUC35 QKG35 QAK35 PQO35 PGS35 OWW35 ONA35 ODE35 NTI35 NJM35 MZQ35 MPU35 MFY35 LWC35 LMG35 LCK35 KSO35 KIS35 JYW35 JPA35 JFE35 IVI35 ILM35 IBQ35 HRU35 HHY35 GYC35 GOG35 GEK35 FUO35 FKS35 FAW35 ERA35 EHE35 DXI35 DNM35 DDQ35 CTU35 CJY35 CAC35 BQG35 BGK35 AWO35 AMS35 ACW35 TA35 JE35 SRG25:SRG27 WVO35 WLS35 WLS33 WBW33 VSA33 VIE33 UYI33 UOM33 UEQ33 TUU33 TKY33 TBC33 SRG33 SHK33 RXO33 RNS33 RDW33 QUA33 QKE33 QAI33 PQM33 PGQ33 OWU33 OMY33 ODC33 NTG33 NJK33 MZO33 MPS33 MFW33 LWA33 LME33 LCI33 KSM33 KIQ33 JYU33 JOY33 JFC33 IVG33 ILK33 IBO33 HRS33 HHW33 GYA33 GOE33 GEI33 FUM33 FKQ33 FAU33 EQY33 EHC33 DXG33 DNK33 DDO33 CTS33 CJW33 CAA33 BQE33 BGI33 AWM33 AMQ33 ACU33 SY33 JC33 WVQ33 WLU33 WBY33 VSC33 VIG33 UYK33 UOO33 UES33 TUW33 TLA33 TBE33 SRI33 SHM33 RXQ33 RNU33 RDY33 QUC33 QKG33 QAK33 PQO33 PGS33 OWW33 ONA33 ODE33 NTI33 NJM33 MZQ33 MPU33 MFY33 LWC33 LMG33 LCK33 KSO33 KIS33 JYW33 JPA33 JFE33 IVI33 ILM33 IBQ33 HRU33 HHY33 GYC33 GOG33 GEK33 FUO33 FKS33 FAW33 ERA33 EHE33 DXI33 DNM33 DDQ33 CTU33 CJY33 CAC33 BQG33 BGK33 AWO33 AMS33 ACW33 TA33 JE33 TBC25:TBC27 WVO33 WLS31 WBW31 VSA31 VIE31 UYI31 UOM31 UEQ31 TUU31 TKY31 TBC31 SRG31 SHK31 RXO31 RNS31 RDW31 QUA31 QKE31 QAI31 PQM31 PGQ31 OWU31 OMY31 ODC31 NTG31 NJK31 MZO31 MPS31 MFW31 LWA31 LME31 LCI31 KSM31 KIQ31 JYU31 JOY31 JFC31 IVG31 ILK31 IBO31 HRS31 HHW31 GYA31 GOE31 GEI31 FUM31 FKQ31 FAU31 EQY31 EHC31 DXG31 DNK31 DDO31 CTS31 CJW31 CAA31 BQE31 BGI31 AWM31 AMQ31 ACU31 SY31 JC31 WVQ31 WLU31 WBY31 VSC31 VIG31 UYK31 UOO31 UES31 TUW31 TLA31 TBE31 SRI31 SHM31 RXQ31 RNU31 RDY31 QUC31 QKG31 QAK31 PQO31 PGS31 OWW31 ONA31 ODE31 NTI31 NJM31 MZQ31 MPU31 MFY31 LWC31 LMG31 LCK31 KSO31 KIS31 JYW31 JPA31 JFE31 IVI31 ILM31 IBQ31 HRU31 HHY31 GYC31 GOG31 GEK31 FUO31 FKS31 FAW31 ERA31 EHE31 DXI31 DNM31 DDQ31 CTU31 CJY31 CAC31 BQG31 BGK31 AWO31 AMS31 ACW31 TA31 JE31 TKY25:TKY27 WVO31 WLS29 WBW29 VSA29 VIE29 UYI29 UOM29 UEQ29 TUU29 TKY29 TBC29 SRG29 SHK29 RXO29 RNS29 RDW29 QUA29 QKE29 QAI29 PQM29 PGQ29 OWU29 OMY29 ODC29 NTG29 NJK29 MZO29 MPS29 MFW29 LWA29 LME29 LCI29 KSM29 KIQ29 JYU29 JOY29 JFC29 IVG29 ILK29 IBO29 HRS29 HHW29 GYA29 GOE29 GEI29 FUM29 FKQ29 FAU29 EQY29 EHC29 DXG29 DNK29 DDO29 CTS29 CJW29 CAA29 BQE29 BGI29 AWM29 AMQ29 ACU29 SY29 JC29 WVQ29 WLU29 WBY29 VSC29 VIG29 UYK29 UOO29 UES29 TUW29 TLA29 TBE29 SRI29 SHM29 RXQ29 RNU29 RDY29 QUC29 QKG29 QAK29 PQO29 PGS29 OWW29 ONA29 ODE29 NTI29 NJM29 MZQ29 MPU29 MFY29 LWC29 LMG29 LCK29 KSO29 KIS29 JYW29 JPA29 JFE29 IVI29 ILM29 IBQ29 HRU29 HHY29 GYC29 GOG29 GEK29 FUO29 FKS29 FAW29 ERA29 EHE29 DXI29 DNM29 DDQ29 CTU29 CJY29 CAC29 BQG29 BGK29 AWO29 AMS29 ACW29 TA29 JE29 TUU25:TUU27 UEQ25:UEQ27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UOM25:UOM27 WLS19 WBW19 VSA19 VIE19 UYI19 UOM19 UEQ19 TUU19 TKY19 TBC19 SRG19 SHK19 RXO19 RNS19 RDW19 QUA19 QKE19 QAI19 PQM19 PGQ19 OWU19 OMY19 ODC19 NTG19 NJK19 MZO19 MPS19 MFW19 LWA19 LME19 LCI19 KSM19 KIQ19 JYU19 JOY19 JFC19 IVG19 ILK19 IBO19 HRS19 HHW19 GYA19 GOE19 GEI19 FUM19 FKQ19 FAU19 EQY19 EHC19 DXG19 DNK19 DDO19 CTS19 CJW19 CAA19 BQE19 BGI19 AWM19 AMQ19 ACU19 SY19 JC19 WVQ19 WLU19 WBY19 VSC19 VIG19 UYK19 UOO19 UES19 TUW19 TLA19 TBE19 SRI19 SHM19 RXQ19 RNU19 RDY19 QUC19 QKG19 QAK19 PQO19 PGS19 OWW19 ONA19 ODE19 NTI19 NJM19 MZQ19 MPU19 MFY19 LWC19 LMG19 LCK19 KSO19 KIS19 JYW19 JPA19 JFE19 IVI19 ILM19 IBQ19 HRU19 HHY19 GYC19 GOG19 GEK19 FUO19 FKS19 FAW19 ERA19 EHE19 DXI19 DNM19 DDQ19 CTU19 CJY19 CAC19 BQG19 BGK19 AWO19 AMS19 ACW19 TA19 JE19 UYI25:UYI27 WVO19 WVO17 VIE25:VIE2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JC17 SY17 ACU17 AMQ17 AWM17 BGI17 BQE17 CAA17 CJW17 CTS17 DDO17 DNK17 DXG17 EHC17 EQY17 FAU17 FKQ17 FUM17 GEI17 GOE17 GYA17 HHW17 HRS17 IBO17 ILK17 IVG17 JFC17 JOY17 JYU17 KIQ17 KSM17 LCI17 LME17 LWA17 MFW17 MPS17 MZO17 NJK17 NTG17 ODC17 OMY17 OWU17 PGQ17 PQM17 QAI17 QKE17 QUA17 RDW17 RNS17 RXO17 SHK17 SRG17 TBC17 TKY17 TUU17 UEQ17 UOM17 UYI17 VIE17 VSA17 WBW17 WLS17 WLS15 WBW15 VSA15 VIE15 UYI15 UOM15 UEQ15 TUU15 TKY15 TBC15 SRG15 SHK15 RXO15 RNS15 RDW15 QUA15 QKE15 QAI15 PQM15 PGQ15 OWU15 OMY15 ODC15 NTG15 NJK15 MZO15 MPS15 MFW15 LWA15 LME15 LCI15 KSM15 KIQ15 JYU15 JOY15 JFC15 IVG15 ILK15 IBO15 HRS15 HHW15 GYA15 GOE15 GEI15 FUM15 FKQ15 FAU15 EQY15 EHC15 DXG15 DNK15 DDO15 CTS15 CJW15 CAA15 BQE15 BGI15 AWM15 AMQ15 ACU15 SY15 JC15 WVQ15 WLU15 WBY15 VSC15 VIG15 UYK15 UOO15 UES15 TUW15 TLA15 TBE15 SRI15 SHM15 RXQ15 RNU15 RDY15 QUC15 QKG15 QAK15 PQO15 PGS15 OWW15 ONA15 ODE15 NTI15 NJM15 MZQ15 MPU15 MFY15 LWC15 LMG15 LCK15 KSO15 KIS15 JYW15 JPA15 JFE15 IVI15 ILM15 IBQ15 HRU15 HHY15 GYC15 GOG15 GEK15 FUO15 FKS15 FAW15 ERA15 EHE15 DXI15 DNM15 DDQ15 CTU15 CJY15 CAC15 BQG15 BGK15 AWO15 AMS15 ACW15 TA15 JE15 VSA25:VSA27 WVO15 WBW25:WBW27 JE10:JE11 TA10:TA11 ACW10:ACW11 AMS10:AMS11 AWO10:AWO11 BGK10:BGK11 BQG10:BQG11 CAC10:CAC11 CJY10:CJY11 CTU10:CTU11 DDQ10:DDQ11 DNM10:DNM11 DXI10:DXI11 EHE10:EHE11 ERA10:ERA11 FAW10:FAW11 FKS10:FKS11 FUO10:FUO11 GEK10:GEK11 GOG10:GOG11 GYC10:GYC11 HHY10:HHY11 HRU10:HRU11 IBQ10:IBQ11 ILM10:ILM11 IVI10:IVI11 JFE10:JFE11 JPA10:JPA11 JYW10:JYW11 KIS10:KIS11 KSO10:KSO11 LCK10:LCK11 LMG10:LMG11 LWC10:LWC11 MFY10:MFY11 MPU10:MPU11 MZQ10:MZQ11 NJM10:NJM11 NTI10:NTI11 ODE10:ODE11 ONA10:ONA11 OWW10:OWW11 PGS10:PGS11 PQO10:PQO11 QAK10:QAK11 QKG10:QKG11 QUC10:QUC11 RDY10:RDY11 RNU10:RNU11 RXQ10:RXQ11 SHM10:SHM11 SRI10:SRI11 TBE10:TBE11 TLA10:TLA11 TUW10:TUW11 UES10:UES11 UOO10:UOO11 UYK10:UYK11 VIG10:VIG11 VSC10:VSC11 WBY10:WBY11 WLU10:WLU11 WVQ10:WVQ11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WVO8 WVO10:WVO11 WLS13 WBW13 VSA13 VIE13 UYI13 UOM13 UEQ13 TUU13 TKY13 TBC13 SRG13 SHK13 RXO13 RNS13 RDW13 QUA13 QKE13 QAI13 PQM13 PGQ13 OWU13 OMY13 ODC13 NTG13 NJK13 MZO13 MPS13 MFW13 LWA13 LME13 LCI13 KSM13 KIQ13 JYU13 JOY13 JFC13 IVG13 ILK13 IBO13 HRS13 HHW13 GYA13 GOE13 GEI13 FUM13 FKQ13 FAU13 EQY13 EHC13 DXG13 DNK13 DDO13 CTS13 CJW13 CAA13 BQE13 BGI13 AWM13 AMQ13 ACU13 SY13 JC13 WVQ13 WLU13 WBY13 VSC13 VIG13 UYK13 UOO13 UES13 TUW13 TLA13 TBE13 SRI13 SHM13 RXQ13 RNU13 RDY13 QUC13 QKG13 QAK13 PQO13 PGS13 OWW13 ONA13 ODE13 NTI13 NJM13 MZQ13 MPU13 MFY13 LWC13 LMG13 LCK13 KSO13 KIS13 JYW13 JPA13 JFE13 IVI13 ILM13 IBQ13 HRU13 HHY13 GYC13 GOG13 GEK13 FUO13 FKS13 FAW13 ERA13 EHE13 DXI13 DNM13 DDQ13 CTU13 CJY13 CAC13 BQG13 BGK13 AWO13 AMS13 ACW13 TA13 JE13 WLS25:WLS27 WVO13 WLS8 WBW8 VSA8 VIE8 UYI8 UOM8 UEQ8 TUU8 TKY8 TBC8 SRG8 SHK8 RXO8 RNS8 RDW8 QUA8 QKE8 QAI8 PQM8 PGQ8 OWU8 OMY8 ODC8 NTG8 NJK8 MZO8 MPS8 MFW8 LWA8 LME8 LCI8 KSM8 KIQ8 JYU8 JOY8 JFC8 IVG8 ILK8 IBO8 HRS8 HHW8 GYA8 GOE8 GEI8 FUM8 FKQ8 FAU8 EQY8 EHC8 DXG8 DNK8 DDO8 CTS8 CJW8 CAA8 BQE8 BGI8 AWM8 AMQ8 ACU8 SY8 JC8 WVQ8 WLU8 WBY8 VSC8 VIG8 UYK8 UOO8 UES8 TUW8 TLA8 TBE8 SRI8 SHM8 RXQ8 RNU8 RDY8 QUC8 QKG8 QAK8 PQO8 PGS8 OWW8 ONA8 ODE8 NTI8 NJM8 MZQ8 MPU8 MFY8 LWC8 LMG8 LCK8 KSO8 KIS8 JYW8 JPA8 JFE8 IVI8 ILM8 IBQ8 HRU8 HHY8 GYC8 GOG8 GEK8 FUO8 FKS8 FAW8 ERA8 EHE8 DXI8 DNM8 DDQ8 CTU8 CJY8 CAC8 BQG8 BGK8 AWO8 AMS8 ACW8 TA8 JE8 WLS21 WBW21 VSA21 VIE21 UYI21 UOM21 UEQ21 TUU21 TKY21 TBC21 SRG21 SHK21 RXO21 RNS21 RDW21 QUA21 QKE21 QAI21 PQM21 PGQ21 OWU21 OMY21 ODC21 NTG21 NJK21 MZO21 MPS21 MFW21 LWA21 LME21 LCI21 KSM21 KIQ21 JYU21 JOY21 JFC21 IVG21 ILK21 IBO21 HRS21 HHW21 GYA21 GOE21 GEI21 FUM21 FKQ21 FAU21 EQY21 EHC21 DXG21 DNK21 DDO21 CTS21 CJW21 CAA21 BQE21 BGI21 AWM21 AMQ21 ACU21 SY21 JC21 WVQ21 WLU21 WBY21 VSC21 VIG21 UYK21 UOO21 UES21 TUW21 TLA21 TBE21 SRI21 SHM21 RXQ21 RNU21 RDY21 QUC21 QKG21 QAK21 PQO21 PGS21 OWW21 ONA21 ODE21 NTI21 NJM21 MZQ21 MPU21 MFY21 LWC21 LMG21 LCK21 KSO21 KIS21 JYW21 JPA21 JFE21 IVI21 ILM21 IBQ21 HRU21 HHY21 GYC21 GOG21 GEK21 FUO21 FKS21 FAW21 ERA21 EHE21 DXI21 DNM21 DDQ21 CTU21 CJY21 CAC21 BQG21 BGK21 AWO21 AMS21 ACW21 TA21 JE21 WVO25:WVO27 WVO21 WVO29 RNS25:RNS27 JE25:JE27 TA25:TA27 ACW25:ACW27 AMS25:AMS27 AWO25:AWO27 BGK25:BGK27 BQG25:BQG27 CAC25:CAC27 CJY25:CJY27 CTU25:CTU27 DDQ25:DDQ27 DNM25:DNM27 DXI25:DXI27 EHE25:EHE27 ERA25:ERA27 FAW25:FAW27 FKS25:FKS27 FUO25:FUO27 GEK25:GEK27 GOG25:GOG27 GYC25:GYC27 HHY25:HHY27 HRU25:HRU27 IBQ25:IBQ27 ILM25:ILM27 IVI25:IVI27 JFE25:JFE27 JPA25:JPA27 JYW25:JYW27 KIS25:KIS27 KSO25:KSO27 LCK25:LCK27 LMG25:LMG27 LWC25:LWC27 MFY25:MFY27 MPU25:MPU27 MZQ25:MZQ27 NJM25:NJM27 NTI25:NTI27 ODE25:ODE27 ONA25:ONA27 OWW25:OWW27 PGS25:PGS27 PQO25:PQO27 QAK25:QAK27 QKG25:QKG27 QUC25:QUC27 RDY25:RDY27 RNU25:RNU27 RXQ25:RXQ27 SHM25:SHM27 SRI25:SRI27 TBE25:TBE27 TLA25:TLA27 TUW25:TUW27 UES25:UES27 UOO25:UOO27 UYK25:UYK27 VIG25:VIG27 VSC25:VSC27 WBY25:WBY27 WLU25:WLU27 WVQ25:WVQ27 JC25:JC27 SY25:SY27 ACU25:ACU27 AMQ25:AMQ27 AWM25:AWM27 BGI25:BGI27 BQE25:BQE27 CAA25:CAA27 CJW25:CJW27 CTS25:CTS27 DDO25:DDO27 DNK25:DNK27 DXG25:DXG27 EHC25:EHC27 EQY25:EQY27 FAU25:FAU27 FKQ25:FKQ27 FUM25:FUM27 GEI25:GEI27 GOE25:GOE27 GYA25:GYA27 HHW25:HHW27 HRS25:HRS27 IBO25:IBO27 ILK25:ILK27 IVG25:IVG27 JFC25:JFC27 JOY25:JOY27 JYU25:JYU27 KIQ25:KIQ27 KSM25:KSM27 LCI25:LCI27 LME25:LME27 LWA25:LWA27 MFW25:MFW27 MPS25:MPS27 MZO25:MZO27 NJK25:NJK27 NTG25:NTG27 ODC25:ODC27 OMY25:OMY27 OWU25:OWU27 PGQ25:PGQ27 PQM25:PQM27 QAI25:QAI27 QKE25:QKE27 G7:G984" xr:uid="{00000000-0002-0000-0000-000004000000}">
      <formula1>"อบรมกับหน่วยงานนอกกรมฯ, อบรมกับหน่วยงานในกรมฯ, e-Learning, ชุมชนนักปฏิบัติ(CoP), สอนงาน, มอบหมายงาน, ดูงานนอกสถานที่, หมุนเวียนงาน, เรียนรู้ด้วยตนเอง, อื่นๆ"</formula1>
    </dataValidation>
    <dataValidation type="decimal" errorStyle="warning" allowBlank="1" showInputMessage="1" showErrorMessage="1" errorTitle="จำนวนชั่วโมงไม่ถูกต้อง" error="กรุณากรอกเฉพาะตัวเลขเท่านั้น" sqref="J81:J978 J78:J79 J72:J76 J7:J70" xr:uid="{00000000-0002-0000-0000-000005000000}">
      <formula1>0</formula1>
      <formula2>500</formula2>
    </dataValidation>
    <dataValidation type="list" allowBlank="1" showInputMessage="1" showErrorMessage="1" sqref="D979:D1477" xr:uid="{00000000-0002-0000-0000-000006000000}">
      <formula1>"ข้าราชการ, พนักงานราชการ"</formula1>
    </dataValidation>
    <dataValidation type="whole" errorStyle="warning" allowBlank="1" showInputMessage="1" showErrorMessage="1" errorTitle="จำนวนไม่ถูกต้อง" error="กรุณาตรวจสอบตัวเลขอีกครั้ง" sqref="D4 F4" xr:uid="{00000000-0002-0000-0000-000007000000}">
      <formula1>0</formula1>
      <formula2>10000</formula2>
    </dataValidation>
    <dataValidation errorStyle="warning" allowBlank="1" showInputMessage="1" showErrorMessage="1" errorTitle="ข้อมูลไม่ถูกต้อง" error="กรุณาเลือกรายการที่กำหนดเท่านั้น" sqref="L5" xr:uid="{00000000-0002-0000-0000-000008000000}"/>
    <dataValidation type="whole" errorStyle="warning" allowBlank="1" showInputMessage="1" showErrorMessage="1" errorTitle="ตัวเลขไม่ถูกต้อง" error="กรุณากรอกเฉพาะปีพุทธศักราช" sqref="H4" xr:uid="{00000000-0002-0000-0000-000009000000}">
      <formula1>2562</formula1>
      <formula2>2600</formula2>
    </dataValidation>
    <dataValidation type="decimal" errorStyle="warning" allowBlank="1" showInputMessage="1" showErrorMessage="1" errorTitle="ค่าธรรมเนียมไม่ถูกต้อง" error="กรุณากรอกเฉพาะตัวเลขเท่านั้น" sqref="K7:K978" xr:uid="{00000000-0002-0000-0000-00000A000000}">
      <formula1>0</formula1>
      <formula2>300000</formula2>
    </dataValidation>
  </dataValidations>
  <pageMargins left="7.874015748031496E-2" right="7.874015748031496E-2" top="0.15748031496062992" bottom="7.874015748031496E-2" header="0.11811023622047245" footer="7.874015748031496E-2"/>
  <pageSetup paperSize="9" orientation="landscape" r:id="rId1"/>
  <headerFooter>
    <oddFooter>&amp;C&amp;"TH SarabunPSK,Regular"&amp;10หน้า &amp;P จาก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25"/>
  <sheetViews>
    <sheetView showGridLines="0" zoomScale="120" zoomScaleNormal="120" zoomScaleSheetLayoutView="90" zoomScalePageLayoutView="120" workbookViewId="0">
      <selection activeCell="T6" sqref="T6"/>
    </sheetView>
  </sheetViews>
  <sheetFormatPr defaultColWidth="9" defaultRowHeight="21.75"/>
  <cols>
    <col min="1" max="1" width="3.125" style="19" customWidth="1"/>
    <col min="2" max="2" width="19.125" style="19" customWidth="1"/>
    <col min="3" max="3" width="10.375" style="19" customWidth="1"/>
    <col min="4" max="4" width="8.25" style="19" customWidth="1"/>
    <col min="5" max="5" width="28.375" style="19" customWidth="1"/>
    <col min="6" max="6" width="8.75" style="19" customWidth="1"/>
    <col min="7" max="7" width="1.375" style="19" customWidth="1"/>
    <col min="8" max="8" width="12.25" style="19" customWidth="1"/>
    <col min="9" max="9" width="9.75" style="19" customWidth="1"/>
    <col min="10" max="10" width="7.375" style="26" customWidth="1"/>
    <col min="11" max="11" width="8.375" style="19" customWidth="1"/>
    <col min="12" max="12" width="9.25" style="19" customWidth="1"/>
    <col min="13" max="13" width="7" style="19" customWidth="1"/>
    <col min="14" max="14" width="0.875" style="19" customWidth="1"/>
    <col min="15" max="15" width="5.125" style="23" customWidth="1"/>
    <col min="16" max="16384" width="9" style="19"/>
  </cols>
  <sheetData>
    <row r="1" spans="1:17" s="12" customFormat="1" ht="36.75" customHeight="1">
      <c r="A1" s="171" t="s">
        <v>96</v>
      </c>
      <c r="B1" s="172"/>
      <c r="C1" s="172"/>
      <c r="D1" s="172"/>
      <c r="E1" s="172"/>
      <c r="F1" s="172"/>
      <c r="G1" s="172"/>
      <c r="H1" s="172"/>
      <c r="I1" s="172"/>
      <c r="J1" s="172"/>
      <c r="K1" s="172"/>
      <c r="L1" s="172"/>
      <c r="M1" s="172"/>
      <c r="N1" s="73"/>
      <c r="O1" s="21"/>
      <c r="P1" s="10"/>
      <c r="Q1" s="11"/>
    </row>
    <row r="2" spans="1:17" s="12" customFormat="1" ht="24.75" customHeight="1">
      <c r="A2" s="7"/>
      <c r="B2" s="5"/>
      <c r="C2" s="28" t="s">
        <v>97</v>
      </c>
      <c r="D2" s="178" t="str">
        <f>เก็บข้อมูลHRD!C2</f>
        <v>สำนักกฎหมาย</v>
      </c>
      <c r="E2" s="178"/>
      <c r="F2" s="178"/>
      <c r="G2" s="178"/>
      <c r="H2" s="178"/>
      <c r="I2" s="178"/>
      <c r="J2" s="179" t="s">
        <v>7</v>
      </c>
      <c r="K2" s="179"/>
      <c r="L2" s="178" t="str">
        <f>เก็บข้อมูลHRD!J4</f>
        <v>ณัฐวัฒน์ แดงจันทึก</v>
      </c>
      <c r="M2" s="178"/>
      <c r="N2" s="74"/>
      <c r="O2" s="20"/>
    </row>
    <row r="3" spans="1:17" s="12" customFormat="1" ht="4.5" customHeight="1">
      <c r="A3" s="7"/>
      <c r="B3" s="5"/>
      <c r="C3" s="5"/>
      <c r="D3" s="5"/>
      <c r="E3" s="2"/>
      <c r="F3" s="2"/>
      <c r="G3" s="2"/>
      <c r="H3" s="2"/>
      <c r="I3" s="2"/>
      <c r="J3" s="2"/>
      <c r="K3" s="13"/>
      <c r="L3" s="16"/>
      <c r="M3" s="16"/>
      <c r="N3" s="16"/>
      <c r="O3" s="20"/>
    </row>
    <row r="4" spans="1:17" s="12" customFormat="1" ht="25.5" customHeight="1">
      <c r="A4" s="8"/>
      <c r="B4" s="173" t="s">
        <v>98</v>
      </c>
      <c r="C4" s="174"/>
      <c r="D4" s="103">
        <f>เก็บข้อมูลHRD!D4</f>
        <v>19</v>
      </c>
      <c r="E4" s="29" t="s">
        <v>99</v>
      </c>
      <c r="F4" s="103">
        <f>เก็บข้อมูลHRD!F4</f>
        <v>6</v>
      </c>
      <c r="G4" s="30"/>
      <c r="H4" s="31" t="s">
        <v>6</v>
      </c>
      <c r="I4" s="175">
        <f>เก็บข้อมูลHRD!H4</f>
        <v>2565</v>
      </c>
      <c r="J4" s="176"/>
      <c r="K4" s="177" t="s">
        <v>9</v>
      </c>
      <c r="L4" s="177"/>
      <c r="M4" s="32">
        <f>เก็บข้อมูลHRD!L4:M4</f>
        <v>44616</v>
      </c>
      <c r="N4" s="75"/>
      <c r="O4" s="22"/>
    </row>
    <row r="5" spans="1:17" s="24" customFormat="1" ht="5.25" customHeight="1">
      <c r="A5" s="9"/>
      <c r="B5" s="130"/>
      <c r="C5" s="130"/>
      <c r="D5" s="27"/>
      <c r="E5" s="27"/>
      <c r="F5" s="4"/>
      <c r="G5" s="4"/>
      <c r="H5" s="6"/>
      <c r="I5" s="14"/>
      <c r="J5" s="6"/>
      <c r="K5" s="15"/>
      <c r="L5" s="17"/>
      <c r="M5" s="17"/>
      <c r="N5" s="17"/>
      <c r="O5" s="18"/>
      <c r="P5" s="3"/>
      <c r="Q5" s="3"/>
    </row>
    <row r="6" spans="1:17" s="24" customFormat="1" ht="25.5" customHeight="1">
      <c r="A6" s="150" t="s">
        <v>100</v>
      </c>
      <c r="B6" s="147" t="s">
        <v>101</v>
      </c>
      <c r="C6" s="148"/>
      <c r="D6" s="148"/>
      <c r="E6" s="148"/>
      <c r="F6" s="149"/>
      <c r="G6" s="33"/>
      <c r="H6" s="182" t="s">
        <v>102</v>
      </c>
      <c r="I6" s="182"/>
      <c r="J6" s="182"/>
      <c r="K6" s="181" t="s">
        <v>103</v>
      </c>
      <c r="L6" s="181"/>
      <c r="M6" s="181"/>
      <c r="N6" s="76"/>
      <c r="O6" s="18"/>
      <c r="P6" s="3"/>
      <c r="Q6" s="3"/>
    </row>
    <row r="7" spans="1:17" ht="24.95" customHeight="1">
      <c r="A7" s="151"/>
      <c r="B7" s="165" t="s">
        <v>25</v>
      </c>
      <c r="C7" s="166"/>
      <c r="D7" s="167"/>
      <c r="E7" s="163" t="s">
        <v>48</v>
      </c>
      <c r="F7" s="163"/>
      <c r="G7" s="36"/>
      <c r="H7" s="168" t="s">
        <v>104</v>
      </c>
      <c r="I7" s="168"/>
      <c r="J7" s="37">
        <f>COUNTIF(เก็บข้อมูลHRD!F7:F1984,"ความรู้/ทักษะเฉพาะทางในสายงาน")</f>
        <v>3</v>
      </c>
      <c r="K7" s="170" t="s">
        <v>105</v>
      </c>
      <c r="L7" s="170"/>
      <c r="M7" s="38">
        <f>COUNTIF(เก็บข้อมูลHRD!G7:G1984,"อบรมกับหน่วยงานนอกกรมฯ")</f>
        <v>0</v>
      </c>
      <c r="N7" s="78"/>
    </row>
    <row r="8" spans="1:17" ht="24.95" customHeight="1">
      <c r="A8" s="151"/>
      <c r="B8" s="162" t="s">
        <v>106</v>
      </c>
      <c r="C8" s="162"/>
      <c r="D8" s="34">
        <f t="array" ref="D8">COUNTIFS(เก็บข้อมูลHRD!D7:D1984,"ข้าราชการ",เก็บข้อมูลHRD!M7:M1984,"1")</f>
        <v>24</v>
      </c>
      <c r="E8" s="35" t="s">
        <v>107</v>
      </c>
      <c r="F8" s="34">
        <f t="array" ref="F8">COUNTIFS(เก็บข้อมูลHRD!D7:D1984,"พนักงานราชการ",เก็บข้อมูลHRD!M7:M1984,"1")</f>
        <v>15</v>
      </c>
      <c r="G8" s="36"/>
      <c r="H8" s="168" t="s">
        <v>108</v>
      </c>
      <c r="I8" s="168"/>
      <c r="J8" s="37">
        <f>COUNTIF(เก็บข้อมูลHRD!F7:F1984,"ภาษา")</f>
        <v>0</v>
      </c>
      <c r="K8" s="169" t="s">
        <v>109</v>
      </c>
      <c r="L8" s="169"/>
      <c r="M8" s="38">
        <f>COUNTIF(เก็บข้อมูลHRD!G7:G1984,"อบรมกับหน่วยงานในกรมฯ")</f>
        <v>0</v>
      </c>
      <c r="N8" s="78"/>
      <c r="P8" s="25"/>
    </row>
    <row r="9" spans="1:17" ht="24.95" customHeight="1">
      <c r="A9" s="151"/>
      <c r="B9" s="162" t="s">
        <v>110</v>
      </c>
      <c r="C9" s="162"/>
      <c r="D9" s="39">
        <f t="array" ref="D9">SUMPRODUCT(IF(เก็บข้อมูลHRD!D7:D1984="ข้าราชการ",IF(เก็บข้อมูลHRD!B7:B1984&lt;&gt;"",IF(เก็บข้อมูลHRD!M7:M1984=1,1/COUNTIFS(เก็บข้อมูลHRD!B7:B1984,เก็บข้อมูลHRD!B7:B1984,เก็บข้อมูลHRD!D7:D1984,"ข้าราชการ",เก็บข้อมูลHRD!B7:B1984,"&lt;&gt;",เก็บข้อมูลHRD!M7:M1984,"=1")))))</f>
        <v>12</v>
      </c>
      <c r="E9" s="35" t="s">
        <v>111</v>
      </c>
      <c r="F9" s="34">
        <f t="array" ref="F9">SUMPRODUCT(IF(เก็บข้อมูลHRD!D7:D1984="พนักงานราชการ",IF(เก็บข้อมูลHRD!B7:B1984&lt;&gt;"",IF(เก็บข้อมูลHRD!M7:M1984=1,1/COUNTIFS(เก็บข้อมูลHRD!B7:B1984,เก็บข้อมูลHRD!B7:B1984,เก็บข้อมูลHRD!D7:D1984,"พนักงานราชการ",เก็บข้อมูลHRD!B7:B1984,"&lt;&gt;",เก็บข้อมูลHRD!M7:M1984,"=1")))))</f>
        <v>6.9999999999999991</v>
      </c>
      <c r="G9" s="41"/>
      <c r="H9" s="168" t="s">
        <v>112</v>
      </c>
      <c r="I9" s="168"/>
      <c r="J9" s="37">
        <f>COUNTIF(เก็บข้อมูลHRD!F7:F1984,"ภาวะผู้นำ/คุณธรรม/จริยธรรม")</f>
        <v>1</v>
      </c>
      <c r="K9" s="170" t="s">
        <v>113</v>
      </c>
      <c r="L9" s="170"/>
      <c r="M9" s="38">
        <f>COUNTIF(เก็บข้อมูลHRD!G7:G1984,"e-Learning")</f>
        <v>39</v>
      </c>
      <c r="N9" s="78"/>
    </row>
    <row r="10" spans="1:17" ht="24.95" customHeight="1">
      <c r="A10" s="152"/>
      <c r="B10" s="162" t="s">
        <v>114</v>
      </c>
      <c r="C10" s="162"/>
      <c r="D10" s="40">
        <f t="array" ref="D10">D9/D4*100</f>
        <v>63.157894736842103</v>
      </c>
      <c r="E10" s="35" t="s">
        <v>115</v>
      </c>
      <c r="F10" s="40">
        <f t="array" ref="F10">F9/F4*100</f>
        <v>116.66666666666666</v>
      </c>
      <c r="G10" s="42"/>
      <c r="H10" s="168" t="s">
        <v>116</v>
      </c>
      <c r="I10" s="168"/>
      <c r="J10" s="37">
        <f t="array" ref="J10">COUNTIF(เก็บข้อมูลHRD!F7:F984,"จิตอาสา/บริการ")</f>
        <v>0</v>
      </c>
      <c r="K10" s="170" t="s">
        <v>117</v>
      </c>
      <c r="L10" s="170"/>
      <c r="M10" s="38">
        <f>COUNTIF(เก็บข้อมูลHRD!G7:G1984,"ชุมชนนักปฏิบัติ(CoP)")</f>
        <v>0</v>
      </c>
      <c r="N10" s="78"/>
    </row>
    <row r="11" spans="1:17" ht="24.95" customHeight="1">
      <c r="A11" s="159" t="s">
        <v>118</v>
      </c>
      <c r="B11" s="156" t="s">
        <v>119</v>
      </c>
      <c r="C11" s="157"/>
      <c r="D11" s="157"/>
      <c r="E11" s="157"/>
      <c r="F11" s="158"/>
      <c r="G11" s="36"/>
      <c r="H11" s="168" t="s">
        <v>120</v>
      </c>
      <c r="I11" s="168"/>
      <c r="J11" s="37">
        <f>COUNTIF(เก็บข้อมูลHRD!F7:F1984,"ความรับผิดชอบ/ซื่อสัตย์สุจริต")</f>
        <v>0</v>
      </c>
      <c r="K11" s="170" t="s">
        <v>121</v>
      </c>
      <c r="L11" s="170"/>
      <c r="M11" s="38">
        <f>COUNTIF(เก็บข้อมูลHRD!G7:G1984,"สอนงาน")</f>
        <v>0</v>
      </c>
      <c r="N11" s="78"/>
    </row>
    <row r="12" spans="1:17" ht="24.95" customHeight="1">
      <c r="A12" s="160"/>
      <c r="B12" s="153" t="s">
        <v>25</v>
      </c>
      <c r="C12" s="154"/>
      <c r="D12" s="155"/>
      <c r="E12" s="164" t="s">
        <v>48</v>
      </c>
      <c r="F12" s="164"/>
      <c r="G12" s="36"/>
      <c r="H12" s="168" t="s">
        <v>122</v>
      </c>
      <c r="I12" s="168"/>
      <c r="J12" s="37">
        <f>COUNTIF(เก็บข้อมูลHRD!F7:F1984,"ทำงานเป็นทีม")</f>
        <v>0</v>
      </c>
      <c r="K12" s="170" t="s">
        <v>123</v>
      </c>
      <c r="L12" s="170"/>
      <c r="M12" s="38">
        <f>COUNTIF(เก็บข้อมูลHRD!G7:G1984,"มอบหมายงาน")</f>
        <v>0</v>
      </c>
      <c r="N12" s="78"/>
    </row>
    <row r="13" spans="1:17" ht="24.95" customHeight="1">
      <c r="A13" s="160"/>
      <c r="B13" s="142" t="s">
        <v>106</v>
      </c>
      <c r="C13" s="142"/>
      <c r="D13" s="34">
        <f t="array" ref="D13">COUNTIFS(เก็บข้อมูลHRD!D7:D1984,"ข้าราชการ",เก็บข้อมูลHRD!M7:M1984,"2")</f>
        <v>0</v>
      </c>
      <c r="E13" s="35" t="s">
        <v>107</v>
      </c>
      <c r="F13" s="34">
        <f t="array" ref="F13">COUNTIFS(เก็บข้อมูลHRD!D7:D1984,"พนักงานราชการ",เก็บข้อมูลHRD!M7:M1984,"2")</f>
        <v>0</v>
      </c>
      <c r="G13" s="41"/>
      <c r="H13" s="168" t="s">
        <v>124</v>
      </c>
      <c r="I13" s="168"/>
      <c r="J13" s="37">
        <f>COUNTIF(เก็บข้อมูลHRD!F7:F1984,"คิดค้น/ใช้นวัตกรรมใหม่ๆ")</f>
        <v>2</v>
      </c>
      <c r="K13" s="170" t="s">
        <v>125</v>
      </c>
      <c r="L13" s="170"/>
      <c r="M13" s="38">
        <f>COUNTIF(เก็บข้อมูลHRD!G7:G1984,"ดูงานนอกสถานที่")</f>
        <v>0</v>
      </c>
      <c r="N13" s="78"/>
      <c r="Q13" s="19" t="s">
        <v>126</v>
      </c>
    </row>
    <row r="14" spans="1:17" ht="24.95" customHeight="1">
      <c r="A14" s="160"/>
      <c r="B14" s="142" t="s">
        <v>110</v>
      </c>
      <c r="C14" s="142"/>
      <c r="D14" s="34">
        <f t="array" ref="D14">SUMPRODUCT(IF(เก็บข้อมูลHRD!D7:D1984="ข้าราชการ",IF(เก็บข้อมูลHRD!B7:B1984&lt;&gt;"",IF(เก็บข้อมูลHRD!M7:M1984=2,1/COUNTIFS(เก็บข้อมูลHRD!B7:B1984,เก็บข้อมูลHRD!B7:B1984,เก็บข้อมูลHRD!D7:D1984,"ข้าราชการ",เก็บข้อมูลHRD!B7:B1984,"&lt;&gt;",เก็บข้อมูลHRD!M7:M1984,"=2")))))</f>
        <v>0</v>
      </c>
      <c r="E14" s="35" t="s">
        <v>111</v>
      </c>
      <c r="F14" s="34">
        <f t="array" ref="F14">SUMPRODUCT(IF(เก็บข้อมูลHRD!D7:D1984="พนักงานราชการ",IF(เก็บข้อมูลHRD!B7:B1984&lt;&gt;"",IF(เก็บข้อมูลHRD!M7:M1984=2,1/COUNTIFS(เก็บข้อมูลHRD!B7:B1984,เก็บข้อมูลHRD!B7:B1984,เก็บข้อมูลHRD!D7:D1984,"พนักงานราชการ",เก็บข้อมูลHRD!B7:B1984,"&lt;&gt;",เก็บข้อมูลHRD!M7:M1984,"=2")))))</f>
        <v>0</v>
      </c>
      <c r="G14" s="42"/>
      <c r="H14" s="168" t="s">
        <v>127</v>
      </c>
      <c r="I14" s="168"/>
      <c r="J14" s="37">
        <f>COUNTIF(เก็บข้อมูลHRD!F7:F1984,"กฎหมาย/กฎระเบียบฯ")</f>
        <v>19</v>
      </c>
      <c r="K14" s="170" t="s">
        <v>128</v>
      </c>
      <c r="L14" s="170"/>
      <c r="M14" s="38">
        <f>COUNTIF(เก็บข้อมูลHRD!G7:G1984,"หมุนเวียนงาน")</f>
        <v>0</v>
      </c>
      <c r="N14" s="78"/>
    </row>
    <row r="15" spans="1:17" ht="24.95" customHeight="1">
      <c r="A15" s="161"/>
      <c r="B15" s="142" t="s">
        <v>114</v>
      </c>
      <c r="C15" s="142"/>
      <c r="D15" s="40">
        <f>D14/D4*100</f>
        <v>0</v>
      </c>
      <c r="E15" s="35" t="s">
        <v>115</v>
      </c>
      <c r="F15" s="40">
        <f>F14/F4*100</f>
        <v>0</v>
      </c>
      <c r="G15" s="36"/>
      <c r="H15" s="168" t="s">
        <v>129</v>
      </c>
      <c r="I15" s="168"/>
      <c r="J15" s="37">
        <f>COUNTIF(เก็บข้อมูลHRD!F7:F1984,"การใช้เทคโนโลยี")</f>
        <v>13</v>
      </c>
      <c r="K15" s="170" t="s">
        <v>130</v>
      </c>
      <c r="L15" s="170"/>
      <c r="M15" s="38">
        <f>COUNTIF(เก็บข้อมูลHRD!G7:G1984,"เรียนรู้ด้วยตนเอง")</f>
        <v>0</v>
      </c>
      <c r="N15" s="78"/>
    </row>
    <row r="16" spans="1:17" ht="24.95" customHeight="1">
      <c r="A16" s="137" t="s">
        <v>131</v>
      </c>
      <c r="B16" s="138" t="s">
        <v>132</v>
      </c>
      <c r="C16" s="138"/>
      <c r="D16" s="138"/>
      <c r="E16" s="138"/>
      <c r="F16" s="139"/>
      <c r="G16" s="36"/>
      <c r="H16" s="168" t="s">
        <v>133</v>
      </c>
      <c r="I16" s="168"/>
      <c r="J16" s="37">
        <f>COUNTIF(เก็บข้อมูลHRD!F7:F1984,"ทักษะการคิด")</f>
        <v>1</v>
      </c>
      <c r="K16" s="170" t="s">
        <v>134</v>
      </c>
      <c r="L16" s="170"/>
      <c r="M16" s="38">
        <f>COUNTIF(เก็บข้อมูลHRD!G7:G1984,"อื่นๆ")</f>
        <v>0</v>
      </c>
      <c r="N16" s="78"/>
    </row>
    <row r="17" spans="1:18" ht="23.25" customHeight="1">
      <c r="A17" s="137"/>
      <c r="B17" s="138" t="s">
        <v>25</v>
      </c>
      <c r="C17" s="138"/>
      <c r="D17" s="139"/>
      <c r="E17" s="140" t="s">
        <v>48</v>
      </c>
      <c r="F17" s="140"/>
      <c r="G17" s="41"/>
      <c r="H17" s="183" t="s">
        <v>135</v>
      </c>
      <c r="I17" s="183"/>
      <c r="J17" s="86">
        <f>SUM(J7:J16)</f>
        <v>39</v>
      </c>
      <c r="K17" s="183" t="s">
        <v>135</v>
      </c>
      <c r="L17" s="183"/>
      <c r="M17" s="87">
        <f>SUM(M7:M16)</f>
        <v>39</v>
      </c>
      <c r="N17" s="78"/>
    </row>
    <row r="18" spans="1:18" ht="24.95" customHeight="1">
      <c r="A18" s="137"/>
      <c r="B18" s="141" t="s">
        <v>106</v>
      </c>
      <c r="C18" s="142"/>
      <c r="D18" s="34">
        <f>COUNTIF(เก็บข้อมูลHRD!D7:D1984,"ข้าราชการ")</f>
        <v>24</v>
      </c>
      <c r="E18" s="35" t="s">
        <v>107</v>
      </c>
      <c r="F18" s="34">
        <f t="array" ref="F18">COUNTIF(เก็บข้อมูลHRD!D7:D1984,"พนักงานราชการ")</f>
        <v>15</v>
      </c>
      <c r="G18" s="42"/>
      <c r="H18" s="134" t="s">
        <v>136</v>
      </c>
      <c r="I18" s="135"/>
      <c r="J18" s="135"/>
      <c r="K18" s="135"/>
      <c r="L18" s="135"/>
      <c r="M18" s="135"/>
      <c r="N18" s="42"/>
    </row>
    <row r="19" spans="1:18" ht="28.5" customHeight="1">
      <c r="A19" s="137"/>
      <c r="B19" s="141" t="s">
        <v>110</v>
      </c>
      <c r="C19" s="142"/>
      <c r="D19" s="34">
        <f t="array" ref="D19">SUMPRODUCT(IF(เก็บข้อมูลHRD!D7:D1984="ข้าราชการ",IF(เก็บข้อมูลHRD!B7:B1984&lt;&gt;"",1/COUNTIFS(เก็บข้อมูลHRD!B7:B1984,เก็บข้อมูลHRD!B7:B1984,เก็บข้อมูลHRD!D7:D1984,"ข้าราชการ",เก็บข้อมูลHRD!B7:B1984,"&lt;&gt;"))))</f>
        <v>12</v>
      </c>
      <c r="E19" s="35" t="s">
        <v>111</v>
      </c>
      <c r="F19" s="34">
        <f t="array" ref="F19">SUMPRODUCT(IF(เก็บข้อมูลHRD!D7:D1984="พนักงานราชการ",IF(เก็บข้อมูลHRD!B7:B1984&lt;&gt;"",1/COUNTIFS(เก็บข้อมูลHRD!B7:B1984,เก็บข้อมูลHRD!B7:B1984,เก็บข้อมูลHRD!D7:D1984,"พนักงานราชการ",เก็บข้อมูลHRD!B7:B1984,"&lt;&gt;"))))</f>
        <v>6.9999999999999991</v>
      </c>
      <c r="G19" s="41"/>
      <c r="H19" s="136"/>
      <c r="I19" s="136"/>
      <c r="J19" s="136"/>
      <c r="K19" s="136"/>
      <c r="L19" s="136"/>
      <c r="M19" s="136"/>
      <c r="N19" s="77"/>
    </row>
    <row r="20" spans="1:18" ht="24.95" customHeight="1">
      <c r="A20" s="137"/>
      <c r="B20" s="141" t="s">
        <v>114</v>
      </c>
      <c r="C20" s="142"/>
      <c r="D20" s="40">
        <f>D19/D4*100</f>
        <v>63.157894736842103</v>
      </c>
      <c r="E20" s="35" t="s">
        <v>115</v>
      </c>
      <c r="F20" s="40">
        <f>F19/F4*100</f>
        <v>116.66666666666666</v>
      </c>
      <c r="G20" s="42"/>
      <c r="H20" s="136"/>
      <c r="I20" s="136"/>
      <c r="J20" s="136"/>
      <c r="K20" s="136"/>
      <c r="L20" s="136"/>
      <c r="M20" s="136"/>
      <c r="N20" s="47"/>
    </row>
    <row r="21" spans="1:18" ht="25.5" customHeight="1">
      <c r="A21" s="137"/>
      <c r="B21" s="143" t="s">
        <v>137</v>
      </c>
      <c r="C21" s="143"/>
      <c r="D21" s="143"/>
      <c r="E21" s="143"/>
      <c r="F21" s="144"/>
      <c r="G21" s="104"/>
      <c r="H21" s="136"/>
      <c r="I21" s="136"/>
      <c r="J21" s="136"/>
      <c r="K21" s="136"/>
      <c r="L21" s="136"/>
      <c r="M21" s="136"/>
      <c r="N21" s="47"/>
      <c r="R21" s="19" t="s">
        <v>126</v>
      </c>
    </row>
    <row r="22" spans="1:18" ht="24" customHeight="1">
      <c r="A22" s="137"/>
      <c r="B22" s="145" t="s">
        <v>138</v>
      </c>
      <c r="C22" s="146"/>
      <c r="D22" s="43">
        <f t="array" ref="D22">SUMPRODUCT(IF(เก็บข้อมูลHRD!L7:L1984="มี",IF(เก็บข้อมูลHRD!B7:B1984&lt;&gt;"",1/COUNTIFS(เก็บข้อมูลHRD!B7:B1984,เก็บข้อมูลHRD!B7:B1984,เก็บข้อมูลHRD!L7:L1984,"มี",เก็บข้อมูลHRD!B7:B1984,"&lt;&gt;"))))</f>
        <v>18.999999999999996</v>
      </c>
      <c r="E22" s="35" t="s">
        <v>139</v>
      </c>
      <c r="F22" s="40">
        <f t="array" ref="F22">(D22/SUMPRODUCT((เก็บข้อมูลHRD!B7:B1984&lt;&gt;"")/COUNTIF(เก็บข้อมูลHRD!B7:B1984,เก็บข้อมูลHRD!B7:B1984&amp;"")))*100</f>
        <v>100</v>
      </c>
      <c r="G22" s="47"/>
      <c r="H22" s="136"/>
      <c r="I22" s="136"/>
      <c r="J22" s="136"/>
      <c r="K22" s="136"/>
      <c r="L22" s="136"/>
      <c r="M22" s="136"/>
      <c r="N22" s="47"/>
    </row>
    <row r="23" spans="1:18" ht="24">
      <c r="A23" s="137"/>
      <c r="B23" s="143" t="s">
        <v>140</v>
      </c>
      <c r="C23" s="143"/>
      <c r="D23" s="143"/>
      <c r="E23" s="143"/>
      <c r="F23" s="144"/>
      <c r="G23" s="47"/>
      <c r="H23" s="136"/>
      <c r="I23" s="136"/>
      <c r="J23" s="136"/>
      <c r="K23" s="136"/>
      <c r="L23" s="136"/>
      <c r="M23" s="136"/>
      <c r="N23" s="47"/>
    </row>
    <row r="24" spans="1:18" ht="21.75" customHeight="1">
      <c r="A24" s="137"/>
      <c r="B24" s="145" t="s">
        <v>141</v>
      </c>
      <c r="C24" s="146"/>
      <c r="D24" s="44">
        <f t="array" ref="D24">SUM(เก็บข้อมูลHRD!K7:K1984)</f>
        <v>0</v>
      </c>
      <c r="E24" s="45" t="s">
        <v>142</v>
      </c>
      <c r="F24" s="46" t="e">
        <f t="array" ref="F24">AVERAGEIF(เก็บข้อมูลHRD!K7:K1984,"&lt;&gt;0")</f>
        <v>#DIV/0!</v>
      </c>
      <c r="G24" s="47"/>
      <c r="H24" s="133" t="s">
        <v>143</v>
      </c>
      <c r="I24" s="133"/>
      <c r="J24" s="133"/>
      <c r="K24" s="133"/>
      <c r="L24" s="133"/>
      <c r="M24" s="47"/>
      <c r="N24" s="47"/>
    </row>
    <row r="25" spans="1:18">
      <c r="B25" s="180"/>
      <c r="C25" s="180"/>
      <c r="D25" s="180"/>
      <c r="E25" s="180"/>
    </row>
  </sheetData>
  <sheetProtection sheet="1" objects="1" scenarios="1" selectLockedCells="1" selectUnlockedCells="1"/>
  <protectedRanges>
    <protectedRange password="CE28" sqref="I4:J4 E2 C2 M4:N4" name="ช่วง1_2_3"/>
  </protectedRanges>
  <mergeCells count="60">
    <mergeCell ref="B25:E25"/>
    <mergeCell ref="K6:M6"/>
    <mergeCell ref="H6:J6"/>
    <mergeCell ref="K12:L12"/>
    <mergeCell ref="H17:I17"/>
    <mergeCell ref="K17:L17"/>
    <mergeCell ref="B15:C15"/>
    <mergeCell ref="H13:I13"/>
    <mergeCell ref="K13:L13"/>
    <mergeCell ref="H14:I14"/>
    <mergeCell ref="K14:L14"/>
    <mergeCell ref="H15:I15"/>
    <mergeCell ref="K15:L15"/>
    <mergeCell ref="B19:C19"/>
    <mergeCell ref="H7:I7"/>
    <mergeCell ref="K7:L7"/>
    <mergeCell ref="B5:C5"/>
    <mergeCell ref="A1:M1"/>
    <mergeCell ref="B4:C4"/>
    <mergeCell ref="I4:J4"/>
    <mergeCell ref="K4:L4"/>
    <mergeCell ref="D2:I2"/>
    <mergeCell ref="J2:K2"/>
    <mergeCell ref="L2:M2"/>
    <mergeCell ref="H8:I8"/>
    <mergeCell ref="K8:L8"/>
    <mergeCell ref="H9:I9"/>
    <mergeCell ref="B23:F23"/>
    <mergeCell ref="K9:L9"/>
    <mergeCell ref="H10:I10"/>
    <mergeCell ref="K10:L10"/>
    <mergeCell ref="B13:C13"/>
    <mergeCell ref="H11:I11"/>
    <mergeCell ref="B10:C10"/>
    <mergeCell ref="K11:L11"/>
    <mergeCell ref="H12:I12"/>
    <mergeCell ref="H16:I16"/>
    <mergeCell ref="K16:L16"/>
    <mergeCell ref="B18:C18"/>
    <mergeCell ref="B16:F16"/>
    <mergeCell ref="B6:F6"/>
    <mergeCell ref="A6:A10"/>
    <mergeCell ref="B12:D12"/>
    <mergeCell ref="B11:F11"/>
    <mergeCell ref="A11:A15"/>
    <mergeCell ref="B14:C14"/>
    <mergeCell ref="B8:C8"/>
    <mergeCell ref="E7:F7"/>
    <mergeCell ref="E12:F12"/>
    <mergeCell ref="B7:D7"/>
    <mergeCell ref="B9:C9"/>
    <mergeCell ref="H24:L24"/>
    <mergeCell ref="H18:M23"/>
    <mergeCell ref="A16:A24"/>
    <mergeCell ref="B17:D17"/>
    <mergeCell ref="E17:F17"/>
    <mergeCell ref="B20:C20"/>
    <mergeCell ref="B21:F21"/>
    <mergeCell ref="B22:C22"/>
    <mergeCell ref="B24:C24"/>
  </mergeCells>
  <dataValidations count="4">
    <dataValidation type="whole" errorStyle="warning" allowBlank="1" showInputMessage="1" showErrorMessage="1" errorTitle="ตัวเลขไม่ถูกต้อง" error="กรุณากรอกเฉพาะปีพุทธศักราช" sqref="I4:J4" xr:uid="{00000000-0002-0000-0100-000000000000}">
      <formula1>2562</formula1>
      <formula2>2570</formula2>
    </dataValidation>
    <dataValidation type="whole" errorStyle="warning" allowBlank="1" showInputMessage="1" showErrorMessage="1" errorTitle="จำนวนไม่ถูกต้อง" error="กรุณาตรวจสอบตัวเลขอีกครั้ง" sqref="F4:G4" xr:uid="{00000000-0002-0000-0100-000001000000}">
      <formula1>0</formula1>
      <formula2>10000</formula2>
    </dataValidation>
    <dataValidation type="whole" errorStyle="warning" allowBlank="1" showInputMessage="1" showErrorMessage="1" errorTitle="จำนวนไม่ถูกต้อง" error="กรุณาตรวจสอบตัวเลขอีกครั้ง" sqref="D4" xr:uid="{00000000-0002-0000-0100-000002000000}">
      <formula1>1</formula1>
      <formula2>10000</formula2>
    </dataValidation>
    <dataValidation allowBlank="1" showInputMessage="1" showErrorMessage="1" error="กรุณากรอกตัวเลขจำนวนเต็ม" sqref="M4:N4" xr:uid="{00000000-0002-0000-0100-000003000000}"/>
  </dataValidations>
  <printOptions horizontalCentered="1" verticalCentered="1"/>
  <pageMargins left="7.874015748031496E-2" right="7.874015748031496E-2" top="3.937007874015748E-2" bottom="3.937007874015748E-2" header="3.937007874015748E-2" footer="3.937007874015748E-2"/>
  <pageSetup paperSize="9" orientation="landscape" r:id="rId1"/>
  <ignoredErrors>
    <ignoredError sqref="I4 M4"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28"/>
  <sheetViews>
    <sheetView workbookViewId="0">
      <selection activeCell="C22" sqref="C22"/>
    </sheetView>
  </sheetViews>
  <sheetFormatPr defaultColWidth="9" defaultRowHeight="26.25"/>
  <cols>
    <col min="1" max="1" width="10.375" style="96" customWidth="1"/>
    <col min="2" max="2" width="42" style="97" customWidth="1"/>
    <col min="3" max="3" width="37.625" style="98" customWidth="1"/>
    <col min="4" max="4" width="44.75" style="96" customWidth="1"/>
    <col min="5" max="16384" width="9" style="79"/>
  </cols>
  <sheetData>
    <row r="1" spans="1:4" ht="36">
      <c r="A1" s="185" t="s">
        <v>144</v>
      </c>
      <c r="B1" s="185"/>
      <c r="C1" s="185"/>
      <c r="D1" s="185"/>
    </row>
    <row r="2" spans="1:4" ht="92.25" customHeight="1">
      <c r="A2" s="184" t="s">
        <v>145</v>
      </c>
      <c r="B2" s="184"/>
      <c r="C2" s="184"/>
      <c r="D2" s="184"/>
    </row>
    <row r="3" spans="1:4" ht="186.75" customHeight="1">
      <c r="A3" s="184" t="s">
        <v>146</v>
      </c>
      <c r="B3" s="184"/>
      <c r="C3" s="184"/>
      <c r="D3" s="184"/>
    </row>
    <row r="4" spans="1:4" s="83" customFormat="1" ht="52.5">
      <c r="A4" s="80" t="s">
        <v>147</v>
      </c>
      <c r="B4" s="81" t="s">
        <v>148</v>
      </c>
      <c r="C4" s="82" t="s">
        <v>12</v>
      </c>
      <c r="D4" s="84" t="s">
        <v>149</v>
      </c>
    </row>
    <row r="5" spans="1:4">
      <c r="A5" s="92">
        <v>1</v>
      </c>
      <c r="B5" s="117" t="s">
        <v>33</v>
      </c>
      <c r="C5" s="118" t="s">
        <v>34</v>
      </c>
      <c r="D5" s="95" t="str">
        <f>IF(COUNTIF(เก็บข้อมูลHRD!$B$7:$B$1984,B5),"ได้รับการพัฒนาแล้ว",IF(B5="","ป้อนรายชื่อบุคลากรเพิ่ม(ถ้ามี)","ยังไม่ได้รับการพัฒนา"))</f>
        <v>ได้รับการพัฒนาแล้ว</v>
      </c>
    </row>
    <row r="6" spans="1:4">
      <c r="A6" s="92">
        <v>2</v>
      </c>
      <c r="B6" s="117" t="s">
        <v>46</v>
      </c>
      <c r="C6" s="118" t="s">
        <v>47</v>
      </c>
      <c r="D6" s="95" t="str">
        <f>IF(COUNTIF(เก็บข้อมูลHRD!$B$7:$B$1984,B6),"ได้รับการพัฒนาแล้ว",IF(B6="","ป้อนรายชื่อบุคลากรเพิ่ม(ถ้ามี)","ยังไม่ได้รับการพัฒนา"))</f>
        <v>ได้รับการพัฒนาแล้ว</v>
      </c>
    </row>
    <row r="7" spans="1:4">
      <c r="A7" s="92">
        <v>3</v>
      </c>
      <c r="B7" s="117" t="s">
        <v>40</v>
      </c>
      <c r="C7" s="118" t="s">
        <v>41</v>
      </c>
      <c r="D7" s="95" t="str">
        <f>IF(COUNTIF(เก็บข้อมูลHRD!$B$7:$B$1984,B7),"ได้รับการพัฒนาแล้ว",IF(B7="","ป้อนรายชื่อบุคลากรเพิ่ม(ถ้ามี)","ยังไม่ได้รับการพัฒนา"))</f>
        <v>ได้รับการพัฒนาแล้ว</v>
      </c>
    </row>
    <row r="8" spans="1:4">
      <c r="A8" s="92">
        <v>4</v>
      </c>
      <c r="B8" s="117" t="s">
        <v>23</v>
      </c>
      <c r="C8" s="119" t="s">
        <v>24</v>
      </c>
      <c r="D8" s="95" t="str">
        <f>IF(COUNTIF(เก็บข้อมูลHRD!$B$7:$B$1984,B8),"ได้รับการพัฒนาแล้ว",IF(B8="","ป้อนรายชื่อบุคลากรเพิ่ม(ถ้ามี)","ยังไม่ได้รับการพัฒนา"))</f>
        <v>ได้รับการพัฒนาแล้ว</v>
      </c>
    </row>
    <row r="9" spans="1:4">
      <c r="A9" s="92">
        <v>5</v>
      </c>
      <c r="B9" s="117" t="s">
        <v>53</v>
      </c>
      <c r="C9" s="118" t="s">
        <v>34</v>
      </c>
      <c r="D9" s="95" t="str">
        <f>IF(COUNTIF(เก็บข้อมูลHRD!$B$7:$B$1984,B9),"ได้รับการพัฒนาแล้ว",IF(B9="","ป้อนรายชื่อบุคลากรเพิ่ม(ถ้ามี)","ยังไม่ได้รับการพัฒนา"))</f>
        <v>ได้รับการพัฒนาแล้ว</v>
      </c>
    </row>
    <row r="10" spans="1:4">
      <c r="A10" s="92">
        <v>6</v>
      </c>
      <c r="B10" s="117" t="s">
        <v>56</v>
      </c>
      <c r="C10" s="118" t="s">
        <v>34</v>
      </c>
      <c r="D10" s="95" t="str">
        <f>IF(COUNTIF(เก็บข้อมูลHRD!$B$7:$B$1984,B10),"ได้รับการพัฒนาแล้ว",IF(B10="","ป้อนรายชื่อบุคลากรเพิ่ม(ถ้ามี)","ยังไม่ได้รับการพัฒนา"))</f>
        <v>ได้รับการพัฒนาแล้ว</v>
      </c>
    </row>
    <row r="11" spans="1:4">
      <c r="A11" s="92">
        <v>7</v>
      </c>
      <c r="B11" s="117" t="s">
        <v>59</v>
      </c>
      <c r="C11" s="118" t="s">
        <v>34</v>
      </c>
      <c r="D11" s="95" t="str">
        <f>IF(COUNTIF(เก็บข้อมูลHRD!$B$7:$B$1984,B11),"ได้รับการพัฒนาแล้ว",IF(B11="","ป้อนรายชื่อบุคลากรเพิ่ม(ถ้ามี)","ยังไม่ได้รับการพัฒนา"))</f>
        <v>ได้รับการพัฒนาแล้ว</v>
      </c>
    </row>
    <row r="12" spans="1:4">
      <c r="A12" s="92">
        <v>8</v>
      </c>
      <c r="B12" s="117" t="s">
        <v>61</v>
      </c>
      <c r="C12" s="118" t="s">
        <v>47</v>
      </c>
      <c r="D12" s="95" t="str">
        <f>IF(COUNTIF(เก็บข้อมูลHRD!$B$7:$B$1984,B12),"ได้รับการพัฒนาแล้ว",IF(B12="","ป้อนรายชื่อบุคลากรเพิ่ม(ถ้ามี)","ยังไม่ได้รับการพัฒนา"))</f>
        <v>ได้รับการพัฒนาแล้ว</v>
      </c>
    </row>
    <row r="13" spans="1:4">
      <c r="A13" s="92">
        <v>9</v>
      </c>
      <c r="B13" s="117" t="s">
        <v>64</v>
      </c>
      <c r="C13" s="118" t="s">
        <v>47</v>
      </c>
      <c r="D13" s="95" t="str">
        <f>IF(COUNTIF(เก็บข้อมูลHRD!$B$7:$B$1984,B13),"ได้รับการพัฒนาแล้ว",IF(B13="","ป้อนรายชื่อบุคลากรเพิ่ม(ถ้ามี)","ยังไม่ได้รับการพัฒนา"))</f>
        <v>ได้รับการพัฒนาแล้ว</v>
      </c>
    </row>
    <row r="14" spans="1:4">
      <c r="A14" s="92">
        <v>10</v>
      </c>
      <c r="B14" s="117" t="s">
        <v>67</v>
      </c>
      <c r="C14" s="118" t="s">
        <v>34</v>
      </c>
      <c r="D14" s="95" t="str">
        <f>IF(COUNTIF(เก็บข้อมูลHRD!$B$7:$B$1984,B14),"ได้รับการพัฒนาแล้ว",IF(B14="","ป้อนรายชื่อบุคลากรเพิ่ม(ถ้ามี)","ยังไม่ได้รับการพัฒนา"))</f>
        <v>ได้รับการพัฒนาแล้ว</v>
      </c>
    </row>
    <row r="15" spans="1:4">
      <c r="A15" s="92">
        <v>11</v>
      </c>
      <c r="B15" s="117" t="s">
        <v>71</v>
      </c>
      <c r="C15" s="118" t="s">
        <v>34</v>
      </c>
      <c r="D15" s="95" t="str">
        <f>IF(COUNTIF(เก็บข้อมูลHRD!$B$7:$B$1984,B15),"ได้รับการพัฒนาแล้ว",IF(B15="","ป้อนรายชื่อบุคลากรเพิ่ม(ถ้ามี)","ยังไม่ได้รับการพัฒนา"))</f>
        <v>ได้รับการพัฒนาแล้ว</v>
      </c>
    </row>
    <row r="16" spans="1:4">
      <c r="A16" s="92">
        <v>12</v>
      </c>
      <c r="B16" s="117" t="s">
        <v>72</v>
      </c>
      <c r="C16" s="118" t="s">
        <v>41</v>
      </c>
      <c r="D16" s="95" t="str">
        <f>IF(COUNTIF(เก็บข้อมูลHRD!$B$7:$B$1984,B16),"ได้รับการพัฒนาแล้ว",IF(B16="","ป้อนรายชื่อบุคลากรเพิ่ม(ถ้ามี)","ยังไม่ได้รับการพัฒนา"))</f>
        <v>ได้รับการพัฒนาแล้ว</v>
      </c>
    </row>
    <row r="17" spans="1:4">
      <c r="A17" s="92">
        <v>13</v>
      </c>
      <c r="B17" s="117" t="s">
        <v>73</v>
      </c>
      <c r="C17" s="118" t="s">
        <v>41</v>
      </c>
      <c r="D17" s="95" t="str">
        <f>IF(COUNTIF(เก็บข้อมูลHRD!$B$7:$B$1984,B17),"ได้รับการพัฒนาแล้ว",IF(B17="","ป้อนรายชื่อบุคลากรเพิ่ม(ถ้ามี)","ยังไม่ได้รับการพัฒนา"))</f>
        <v>ได้รับการพัฒนาแล้ว</v>
      </c>
    </row>
    <row r="18" spans="1:4">
      <c r="A18" s="92">
        <v>14</v>
      </c>
      <c r="B18" s="120" t="s">
        <v>74</v>
      </c>
      <c r="C18" s="118" t="s">
        <v>47</v>
      </c>
      <c r="D18" s="95" t="str">
        <f>IF(COUNTIF(เก็บข้อมูลHRD!$B$7:$B$1984,B18),"ได้รับการพัฒนาแล้ว",IF(B18="","ป้อนรายชื่อบุคลากรเพิ่ม(ถ้ามี)","ยังไม่ได้รับการพัฒนา"))</f>
        <v>ได้รับการพัฒนาแล้ว</v>
      </c>
    </row>
    <row r="19" spans="1:4">
      <c r="A19" s="92">
        <v>15</v>
      </c>
      <c r="B19" s="117" t="s">
        <v>75</v>
      </c>
      <c r="C19" s="121" t="s">
        <v>76</v>
      </c>
      <c r="D19" s="95" t="str">
        <f>IF(COUNTIF(เก็บข้อมูลHRD!$B$7:$B$1984,B19),"ได้รับการพัฒนาแล้ว",IF(B19="","ป้อนรายชื่อบุคลากรเพิ่ม(ถ้ามี)","ยังไม่ได้รับการพัฒนา"))</f>
        <v>ได้รับการพัฒนาแล้ว</v>
      </c>
    </row>
    <row r="20" spans="1:4">
      <c r="A20" s="92">
        <v>16</v>
      </c>
      <c r="B20" s="117" t="s">
        <v>79</v>
      </c>
      <c r="C20" s="118" t="s">
        <v>80</v>
      </c>
      <c r="D20" s="95" t="str">
        <f>IF(COUNTIF(เก็บข้อมูลHRD!$B$7:$B$1984,B20),"ได้รับการพัฒนาแล้ว",IF(B20="","ป้อนรายชื่อบุคลากรเพิ่ม(ถ้ามี)","ยังไม่ได้รับการพัฒนา"))</f>
        <v>ได้รับการพัฒนาแล้ว</v>
      </c>
    </row>
    <row r="21" spans="1:4">
      <c r="A21" s="92">
        <v>17</v>
      </c>
      <c r="B21" s="117" t="s">
        <v>82</v>
      </c>
      <c r="C21" s="118" t="s">
        <v>83</v>
      </c>
      <c r="D21" s="95" t="str">
        <f>IF(COUNTIF(เก็บข้อมูลHRD!$B$7:$B$1984,B21),"ได้รับการพัฒนาแล้ว",IF(B21="","ป้อนรายชื่อบุคลากรเพิ่ม(ถ้ามี)","ยังไม่ได้รับการพัฒนา"))</f>
        <v>ได้รับการพัฒนาแล้ว</v>
      </c>
    </row>
    <row r="22" spans="1:4">
      <c r="A22" s="92">
        <v>18</v>
      </c>
      <c r="B22" s="122" t="s">
        <v>84</v>
      </c>
      <c r="C22" s="123" t="s">
        <v>85</v>
      </c>
      <c r="D22" s="95" t="str">
        <f>IF(COUNTIF(เก็บข้อมูลHRD!$B$7:$B$1984,B22),"ได้รับการพัฒนาแล้ว",IF(B22="","ป้อนรายชื่อบุคลากรเพิ่ม(ถ้ามี)","ยังไม่ได้รับการพัฒนา"))</f>
        <v>ได้รับการพัฒนาแล้ว</v>
      </c>
    </row>
    <row r="23" spans="1:4">
      <c r="A23" s="92">
        <v>19</v>
      </c>
      <c r="B23" s="122" t="s">
        <v>91</v>
      </c>
      <c r="C23" s="123" t="s">
        <v>92</v>
      </c>
      <c r="D23" s="95" t="str">
        <f>IF(COUNTIF(เก็บข้อมูลHRD!$B$7:$B$1984,B23),"ได้รับการพัฒนาแล้ว",IF(B23="","ป้อนรายชื่อบุคลากรเพิ่ม(ถ้ามี)","ยังไม่ได้รับการพัฒนา"))</f>
        <v>ได้รับการพัฒนาแล้ว</v>
      </c>
    </row>
    <row r="24" spans="1:4">
      <c r="A24" s="92">
        <v>20</v>
      </c>
      <c r="B24" s="93" t="s">
        <v>61</v>
      </c>
      <c r="C24" s="116" t="s">
        <v>47</v>
      </c>
      <c r="D24" s="95" t="str">
        <f>IF(COUNTIF(เก็บข้อมูลHRD!$B$7:$B$1984,B24),"ได้รับการพัฒนาแล้ว",IF(B24="","ป้อนรายชื่อบุคลากรเพิ่ม(ถ้ามี)","ยังไม่ได้รับการพัฒนา"))</f>
        <v>ได้รับการพัฒนาแล้ว</v>
      </c>
    </row>
    <row r="25" spans="1:4">
      <c r="A25" s="92">
        <v>22</v>
      </c>
      <c r="B25" s="93"/>
      <c r="C25" s="94"/>
      <c r="D25" s="95" t="str">
        <f>IF(COUNTIF(เก็บข้อมูลHRD!$B$7:$B$1984,B25),"ได้รับการพัฒนาแล้ว",IF(B25="","ป้อนรายชื่อบุคลากรเพิ่ม(ถ้ามี)","ยังไม่ได้รับการพัฒนา"))</f>
        <v>ป้อนรายชื่อบุคลากรเพิ่ม(ถ้ามี)</v>
      </c>
    </row>
    <row r="26" spans="1:4">
      <c r="A26" s="92">
        <v>23</v>
      </c>
      <c r="B26" s="93"/>
      <c r="C26" s="94"/>
      <c r="D26" s="95" t="str">
        <f>IF(COUNTIF(เก็บข้อมูลHRD!$B$7:$B$1984,B26),"ได้รับการพัฒนาแล้ว",IF(B26="","ป้อนรายชื่อบุคลากรเพิ่ม(ถ้ามี)","ยังไม่ได้รับการพัฒนา"))</f>
        <v>ป้อนรายชื่อบุคลากรเพิ่ม(ถ้ามี)</v>
      </c>
    </row>
    <row r="27" spans="1:4">
      <c r="A27" s="92">
        <v>24</v>
      </c>
      <c r="B27" s="93"/>
      <c r="C27" s="94"/>
      <c r="D27" s="95" t="str">
        <f>IF(COUNTIF(เก็บข้อมูลHRD!$B$7:$B$1984,B27),"ได้รับการพัฒนาแล้ว",IF(B27="","ป้อนรายชื่อบุคลากรเพิ่ม(ถ้ามี)","ยังไม่ได้รับการพัฒนา"))</f>
        <v>ป้อนรายชื่อบุคลากรเพิ่ม(ถ้ามี)</v>
      </c>
    </row>
    <row r="28" spans="1:4">
      <c r="A28" s="92">
        <v>25</v>
      </c>
      <c r="B28" s="93"/>
      <c r="C28" s="94"/>
      <c r="D28" s="95" t="str">
        <f>IF(COUNTIF(เก็บข้อมูลHRD!$B$7:$B$1984,B28),"ได้รับการพัฒนาแล้ว",IF(B28="","ป้อนรายชื่อบุคลากรเพิ่ม(ถ้ามี)","ยังไม่ได้รับการพัฒนา"))</f>
        <v>ป้อนรายชื่อบุคลากรเพิ่ม(ถ้ามี)</v>
      </c>
    </row>
  </sheetData>
  <sheetProtection selectLockedCells="1"/>
  <protectedRanges>
    <protectedRange password="CE28" sqref="B21 B5:B6 B9:B15 B19" name="ช่วง1_2"/>
  </protectedRanges>
  <autoFilter ref="A4:D4" xr:uid="{00000000-0009-0000-0000-000002000000}"/>
  <mergeCells count="3">
    <mergeCell ref="A3:D3"/>
    <mergeCell ref="A1:D1"/>
    <mergeCell ref="A2:D2"/>
  </mergeCells>
  <phoneticPr fontId="11" type="noConversion"/>
  <conditionalFormatting sqref="D4:D1048576">
    <cfRule type="containsText" dxfId="2" priority="4" operator="containsText" text="ยังไม่ได้รับการพัฒนา">
      <formula>NOT(ISERROR(SEARCH("ยังไม่ได้รับการพัฒนา",D4)))</formula>
    </cfRule>
    <cfRule type="containsText" dxfId="1" priority="5" operator="containsText" text="ยังไม่ได้รับการพัฒนา&#10;ทั้งปีงบประมาณ">
      <formula>NOT(ISERROR(SEARCH("ยังไม่ได้รับการพัฒนาทั้งปีงบประมาณ",D4)))</formula>
    </cfRule>
    <cfRule type="containsText" dxfId="0" priority="6" operator="containsText" text="ได้รับการพัฒนาแล้ว">
      <formula>NOT(ISERROR(SEARCH("ได้รับการพัฒนาแล้ว",D4)))</formula>
    </cfRule>
  </conditionalFormatting>
  <pageMargins left="0.11811023622047245" right="0.11811023622047245" top="0.15748031496062992" bottom="0.15748031496062992" header="0.11811023622047245" footer="0.11811023622047245"/>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Lookmhee Suwichaya</dc:creator>
  <cp:keywords/>
  <dc:description/>
  <cp:lastModifiedBy/>
  <cp:revision/>
  <dcterms:created xsi:type="dcterms:W3CDTF">2019-10-21T02:57:05Z</dcterms:created>
  <dcterms:modified xsi:type="dcterms:W3CDTF">2025-12-27T16:27:46Z</dcterms:modified>
  <cp:category/>
  <cp:contentStatus/>
</cp:coreProperties>
</file>