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2"/>
  <workbookPr codeName="ThisWorkbook" defaultThemeVersion="166925"/>
  <mc:AlternateContent xmlns:mc="http://schemas.openxmlformats.org/markup-compatibility/2006">
    <mc:Choice Requires="x15">
      <x15ac:absPath xmlns:x15ac="http://schemas.microsoft.com/office/spreadsheetml/2010/11/ac" url="F:\2.งานเอเอ (สมก.)\1.ตัวชี้วัด ผอ.-(2)ด้านพัฒนาบุคคลากร (IDP)-แผนพัฒนาผู้ใต้บังคับบัญชา\4.IDP -ปี 67\2.รายงาน รอบที่ 2-2567\"/>
    </mc:Choice>
  </mc:AlternateContent>
  <xr:revisionPtr revIDLastSave="0" documentId="8_{6A0B0862-7458-4715-A7A2-6839CCFC936F}" xr6:coauthVersionLast="47" xr6:coauthVersionMax="47" xr10:uidLastSave="{00000000-0000-0000-0000-000000000000}"/>
  <bookViews>
    <workbookView xWindow="-120" yWindow="-120" windowWidth="20730" windowHeight="11040" firstSheet="2" activeTab="2" xr2:uid="{00000000-000D-0000-FFFF-FFFF00000000}"/>
  </bookViews>
  <sheets>
    <sheet name="เก็บข้อมูลHRD" sheetId="1" r:id="rId1"/>
    <sheet name="สรุปผลHRD" sheetId="2" r:id="rId2"/>
    <sheet name="ตรวจสอบชื่อผู้ยังไม่ได้รับพัฒนา" sheetId="3" r:id="rId3"/>
  </sheets>
  <definedNames>
    <definedName name="_xlnm._FilterDatabase" localSheetId="0" hidden="1">เก็บข้อมูลHRD!$A$6:$P$91</definedName>
    <definedName name="_xlnm._FilterDatabase" localSheetId="2" hidden="1">ตรวจสอบชื่อผู้ยังไม่ได้รับพัฒนา!$A$4:$D$4</definedName>
    <definedName name="_xlnm.Print_Area" localSheetId="0">เก็บข้อมูลHRD!$A$1:$M$83</definedName>
    <definedName name="_xlnm.Print_Area" localSheetId="1">สรุปผลHRD!$A$1:$N$24</definedName>
    <definedName name="_xlnm.Print_Titles" localSheetId="0">เก็บข้อมูลHRD!$6:$6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3" l="1"/>
  <c r="D26" i="3"/>
  <c r="D27" i="3"/>
  <c r="D28" i="3"/>
  <c r="D29" i="3"/>
  <c r="D30" i="3"/>
  <c r="D20" i="3"/>
  <c r="L2" i="2" l="1"/>
  <c r="I4" i="2"/>
  <c r="M4" i="2"/>
  <c r="F19" i="2" l="1" a="1"/>
  <c r="F19" i="2" s="1"/>
  <c r="D19" i="2" a="1"/>
  <c r="D19" i="2" s="1"/>
  <c r="D10" i="3" l="1"/>
  <c r="D8" i="3"/>
  <c r="D11" i="3"/>
  <c r="D12" i="3"/>
  <c r="D13" i="3"/>
  <c r="D14" i="3"/>
  <c r="D15" i="3"/>
  <c r="D16" i="3"/>
  <c r="D17" i="3"/>
  <c r="D18" i="3"/>
  <c r="D19" i="3"/>
  <c r="D21" i="3"/>
  <c r="D22" i="3"/>
  <c r="D23" i="3"/>
  <c r="D24" i="3"/>
  <c r="D9" i="3"/>
  <c r="D5" i="3"/>
  <c r="D6" i="3"/>
  <c r="D7" i="3"/>
  <c r="M16" i="2"/>
  <c r="M15" i="2"/>
  <c r="M14" i="2"/>
  <c r="M13" i="2"/>
  <c r="M12" i="2"/>
  <c r="M11" i="2"/>
  <c r="M10" i="2"/>
  <c r="M9" i="2"/>
  <c r="M8" i="2"/>
  <c r="M7" i="2"/>
  <c r="J16" i="2"/>
  <c r="J15" i="2"/>
  <c r="J14" i="2"/>
  <c r="J13" i="2"/>
  <c r="J12" i="2"/>
  <c r="J11" i="2"/>
  <c r="J7" i="2"/>
  <c r="J9" i="2"/>
  <c r="J8" i="2"/>
  <c r="F24" i="2" a="1"/>
  <c r="F24" i="2" s="1"/>
  <c r="D24" i="2" a="1"/>
  <c r="D24" i="2" s="1"/>
  <c r="D22" i="2" a="1"/>
  <c r="D22" i="2" s="1"/>
  <c r="F22" i="2" s="1" a="1"/>
  <c r="F18" i="2" a="1"/>
  <c r="F18" i="2" s="1"/>
  <c r="D18" i="2"/>
  <c r="F13" i="2" a="1"/>
  <c r="F13" i="2" s="1"/>
  <c r="F14" i="2" a="1"/>
  <c r="F14" i="2" s="1"/>
  <c r="D14" i="2" a="1"/>
  <c r="D14" i="2" s="1"/>
  <c r="D13" i="2" a="1"/>
  <c r="D13" i="2" s="1"/>
  <c r="F9" i="2" a="1"/>
  <c r="F9" i="2" s="1"/>
  <c r="F8" i="2" a="1"/>
  <c r="F8" i="2" s="1"/>
  <c r="D9" i="2" a="1"/>
  <c r="D9" i="2" s="1"/>
  <c r="D10" i="2" s="1" a="1"/>
  <c r="D8" i="2" a="1"/>
  <c r="D8" i="2" s="1"/>
  <c r="J10" i="2" a="1"/>
  <c r="J10" i="2" s="1"/>
  <c r="F4" i="2"/>
  <c r="D4" i="2"/>
  <c r="F10" i="2" l="1" a="1"/>
  <c r="F10" i="2" s="1"/>
  <c r="F22" i="2"/>
  <c r="D10" i="2"/>
  <c r="F20" i="2"/>
  <c r="D20" i="2"/>
  <c r="D2" i="2"/>
  <c r="D15" i="2" l="1"/>
  <c r="F15" i="2"/>
  <c r="M17" i="2" l="1"/>
  <c r="J17" i="2"/>
</calcChain>
</file>

<file path=xl/sharedStrings.xml><?xml version="1.0" encoding="utf-8"?>
<sst xmlns="http://schemas.openxmlformats.org/spreadsheetml/2006/main" count="622" uniqueCount="154">
  <si>
    <t xml:space="preserve">ชื่อหน่วยงาน   </t>
  </si>
  <si>
    <t>สำนักกฎหมาย</t>
  </si>
  <si>
    <r>
      <rPr>
        <b/>
        <i/>
        <u/>
        <sz val="18"/>
        <rFont val="JasmineUPC"/>
        <family val="1"/>
      </rPr>
      <t>แบบฟอร์มเก็บข้อมูล</t>
    </r>
    <r>
      <rPr>
        <b/>
        <i/>
        <u/>
        <sz val="28"/>
        <color theme="4"/>
        <rFont val="JasmineUPC"/>
        <family val="1"/>
      </rPr>
      <t>ผล</t>
    </r>
    <r>
      <rPr>
        <b/>
        <i/>
        <u/>
        <sz val="18"/>
        <rFont val="JasmineUPC"/>
        <family val="1"/>
      </rPr>
      <t>การพัฒนาบุคลากรกรมปศุสัตว์รายหน่วยงาน</t>
    </r>
  </si>
  <si>
    <t>กอ</t>
  </si>
  <si>
    <r>
      <t>จำนวน</t>
    </r>
    <r>
      <rPr>
        <b/>
        <u/>
        <sz val="12"/>
        <color theme="1"/>
        <rFont val="TH SarabunPSK"/>
        <family val="2"/>
      </rPr>
      <t>ข้าราชการ</t>
    </r>
    <r>
      <rPr>
        <b/>
        <sz val="12"/>
        <color theme="1"/>
        <rFont val="TH SarabunPSK"/>
        <family val="2"/>
      </rPr>
      <t>ทั้งหมด
ในหน่วยงาน (คน)</t>
    </r>
  </si>
  <si>
    <r>
      <t>จำนวน</t>
    </r>
    <r>
      <rPr>
        <b/>
        <u/>
        <sz val="12"/>
        <color theme="1"/>
        <rFont val="TH SarabunPSK"/>
        <family val="2"/>
      </rPr>
      <t>พนักงานราชการ</t>
    </r>
    <r>
      <rPr>
        <b/>
        <sz val="12"/>
        <color theme="1"/>
        <rFont val="TH SarabunPSK"/>
        <family val="2"/>
      </rPr>
      <t>ทั้งหมด
ในหน่วยงาน (คน)</t>
    </r>
  </si>
  <si>
    <t>ปีงบประมาณ(พ.ศ.)</t>
  </si>
  <si>
    <t>ผู้บันทึกข้อมูล</t>
  </si>
  <si>
    <t>กาญจนี ภูนาเชียง</t>
  </si>
  <si>
    <t>วันที่ส่งรายงาน</t>
  </si>
  <si>
    <t>29 สิงหาคม 2567</t>
  </si>
  <si>
    <t>ที่</t>
  </si>
  <si>
    <r>
      <t>คำนำหน้าชื่อ (</t>
    </r>
    <r>
      <rPr>
        <b/>
        <sz val="12"/>
        <color rgb="FFFF0000"/>
        <rFont val="TH SarabunPSK"/>
        <family val="2"/>
      </rPr>
      <t>ไม่ใช้ตัวย่อ</t>
    </r>
    <r>
      <rPr>
        <b/>
        <sz val="12"/>
        <color theme="1"/>
        <rFont val="TH SarabunPSK"/>
        <family val="2"/>
      </rPr>
      <t xml:space="preserve">)/
ชื่อ-สกุล </t>
    </r>
  </si>
  <si>
    <t>ตำแหน่ง/ ระดับ</t>
  </si>
  <si>
    <t>ประเภท</t>
  </si>
  <si>
    <t>ระบุชื่อเรื่อง/หลักสูตรที่พัฒนา</t>
  </si>
  <si>
    <t>ความสอดคล้องตามความรู้/ทักษะ/คุณลักษณะที่กำหนด</t>
  </si>
  <si>
    <t>วิธีการพัฒนา</t>
  </si>
  <si>
    <t>หน่วยงานที่จัด</t>
  </si>
  <si>
    <t>ช่วงเวลา (วันที่)</t>
  </si>
  <si>
    <t>จำนวนชั่วโมง</t>
  </si>
  <si>
    <t>ค่าธรรมเนียมหลักสูตร (ถ้ามี) (บาท)</t>
  </si>
  <si>
    <t>รายงานผลการนำไปใช้ประโยชน์</t>
  </si>
  <si>
    <t>รอบการประเมิน</t>
  </si>
  <si>
    <t>นางสาวสุมาลี จำเริญ</t>
  </si>
  <si>
    <t>นิติกรชำนาญการพิเศษ</t>
  </si>
  <si>
    <t>ข้าราชการ</t>
  </si>
  <si>
    <t>ความมั่นคงปลอดภัยบนอินเตอร์เน็ตและการปฏิบัติตนสำหรับข้าราชการยุคดิจิทัล</t>
  </si>
  <si>
    <t>การใช้เทคโนโลยี</t>
  </si>
  <si>
    <t>e-Learning</t>
  </si>
  <si>
    <t>เม.ย.- ส.ค. 67</t>
  </si>
  <si>
    <t>มี</t>
  </si>
  <si>
    <t>ศิลปะในการเขียนและแก้ร่างหนังสือติดต่อราชการ</t>
  </si>
  <si>
    <t>ความรู้/ทักษะเฉพาะทางในสายงาน</t>
  </si>
  <si>
    <t>เม.ย. -ส.ค. 67</t>
  </si>
  <si>
    <t>นางสาวกัลยาศิริ กลิ่นอวล</t>
  </si>
  <si>
    <t>นิติกรชำนาญการ</t>
  </si>
  <si>
    <t>Google Tools เพื่อการพัฒนางาน</t>
  </si>
  <si>
    <t>การสร้าง Growth Mindset เพื่อผลสำเร็จของชีวิตและงาน</t>
  </si>
  <si>
    <t>ทักษะการคิด</t>
  </si>
  <si>
    <t>นางสาวจิดาภา ขำขาว</t>
  </si>
  <si>
    <t>นิติกรปฏิบัติการ</t>
  </si>
  <si>
    <t>นายมนตรี ทองแกมแก้ว</t>
  </si>
  <si>
    <t>นางสาวพิมพ์ชนก ยิ้มละมุล</t>
  </si>
  <si>
    <t>นิติกร</t>
  </si>
  <si>
    <t>พนักงานราชการ</t>
  </si>
  <si>
    <t>การสร้างความรู้ความเข้าใจภาษาศาสตร์คอมพิวเตอร์ เพื่อการนำไปประยุกต์ใช้กับปัญญาประดิษฐ์</t>
  </si>
  <si>
    <t>นายภูดิศ กุลไชย์</t>
  </si>
  <si>
    <t>ความรู้พื้นฐานเพื่อการวิเคราะห์ข้อมูลสำหรับข้าราชการและบุคลากรภารครัฐทุกระดับ</t>
  </si>
  <si>
    <t>สิทธิมนุษยชนกับการปฏิบัติราชการ</t>
  </si>
  <si>
    <t>นายภูภริต ธรรมมานุยุต</t>
  </si>
  <si>
    <t>ความรู้ความเข้าใจสำหรับการวิเคราะห์ข้อมูล (Data Literacy for Data Analytics)</t>
  </si>
  <si>
    <t>นางสาวนฤมล เจริญพักตร์</t>
  </si>
  <si>
    <t>แนวทางปฏิบัติกระบวนการทางดิจิทัลภาครัฐเพื่อสนับสนุนการดำเนินการตาม พ.ร.บ.การปฏิบัติราชการทางอิเล็กทรอนิกส์ พ.ศ.2565</t>
  </si>
  <si>
    <t>พ.ย. -ก.ย. 67</t>
  </si>
  <si>
    <t>สาระสำคัญของกฎหมายวิธีปฏิบัติราชการทางปกครอง (KD22)</t>
  </si>
  <si>
    <t>กฎหมาย/กฎระเบียบฯ</t>
  </si>
  <si>
    <t>นายพงศธร โกนิล</t>
  </si>
  <si>
    <t>การเขียนหนังสือราชการ</t>
  </si>
  <si>
    <t>นางสาวดลฤทัย สำลีอ่อน</t>
  </si>
  <si>
    <t>การเขียนหนังสือราชการเสริมทักษะการเขียนหนังสือราชการ (KD04)</t>
  </si>
  <si>
    <t>นางสาวณิชกานต์ โพธิวาสวาริน</t>
  </si>
  <si>
    <t>ก.ค. -ส.ค. 67</t>
  </si>
  <si>
    <t>นายวิรวิชญ์ เรืองเพ็ง</t>
  </si>
  <si>
    <t>พระราชบัญญัติการบริหารงานและการให้บริการภาครัฐผ่านระบบดิจิทัล (Digital Government Act.)</t>
  </si>
  <si>
    <t>วินัยและจรรยาบรรณข้าราขการ</t>
  </si>
  <si>
    <t>ภาวะผู้นำ/คุณธรรม/จริยธรรม</t>
  </si>
  <si>
    <t>นายประสิทธิ์ เกษตะระ</t>
  </si>
  <si>
    <t>มี.ค. -มิ.ย. 67</t>
  </si>
  <si>
    <t>การคิดวิเคราะห์ (Analytical Skill)</t>
  </si>
  <si>
    <t>นายเอกอัคระ ทะชาดา</t>
  </si>
  <si>
    <t>นายพฤศจิ  เนื่องจำนงค์</t>
  </si>
  <si>
    <t>นางสาวอลิษา สายแผ้ว</t>
  </si>
  <si>
    <t>นางสาวจันทร์จิรา คำภากุล</t>
  </si>
  <si>
    <t>นายธนศักดิ์ บัวส่อง</t>
  </si>
  <si>
    <t>การประมวลผลข้อมูลด้วยโปรแกรม PHP เบื้องต้น</t>
  </si>
  <si>
    <t>สาระสำคัญของกฎหมายวิธีปฏิบัติราชการทางปกครอง พ.ศ.2539</t>
  </si>
  <si>
    <t>นางสาวสุภาภรณ์ คงทอง</t>
  </si>
  <si>
    <t>นางธารารักษ์ ฟูอ้าย</t>
  </si>
  <si>
    <t>เจ้าพนักงานธุรการอาวุโส</t>
  </si>
  <si>
    <t>ม.ค. -ส.ค. 67</t>
  </si>
  <si>
    <t>การบริหารจัดการภาครัฐแนวใหม่</t>
  </si>
  <si>
    <t>นางจุฑารัตน์ ขลิบปั้น</t>
  </si>
  <si>
    <t>เจ้าพนักงานธุรการชำนาญงาน</t>
  </si>
  <si>
    <t>การเปลี่ยนผ่านสู่องค์กรดิจิทัล</t>
  </si>
  <si>
    <t>มี.ค. -ส.ค. 67</t>
  </si>
  <si>
    <t>การจัดเตรียมวาระการประชุมการทำบันทึกและการจัดทำรายงานการประชุม</t>
  </si>
  <si>
    <t>นายปัญญา จำปา</t>
  </si>
  <si>
    <t>เจ้าพนักงานธุรการปฏิบัติงาน</t>
  </si>
  <si>
    <t>นางสาววลัยลักษณ์ อิ่มใจ</t>
  </si>
  <si>
    <t>นางสาวสุทธิมาลย์ อจลบุญ</t>
  </si>
  <si>
    <t>เจ้าพนักงานธุรการ</t>
  </si>
  <si>
    <t>นายจิรัฐติกร ปารี</t>
  </si>
  <si>
    <t>เจ้าหน้าที่ระบบงานคอมพิวเตอร์</t>
  </si>
  <si>
    <t>Data Visualization</t>
  </si>
  <si>
    <t xml:space="preserve">การออกแบบบริการภาครัฐ (Government Digital Service Design)                                 </t>
  </si>
  <si>
    <t>นางสาวกาญจนี ภูนาเชียง</t>
  </si>
  <si>
    <t>นักจัดการงานทั่วไป</t>
  </si>
  <si>
    <t>การบริหารจัดการและการประสานงาน</t>
  </si>
  <si>
    <r>
      <rPr>
        <b/>
        <sz val="22"/>
        <rFont val="TH SarabunPSK"/>
        <family val="2"/>
      </rPr>
      <t xml:space="preserve">                      </t>
    </r>
    <r>
      <rPr>
        <b/>
        <i/>
        <u/>
        <sz val="22"/>
        <rFont val="JasmineUPC"/>
        <family val="1"/>
      </rPr>
      <t>โปรแกรม</t>
    </r>
    <r>
      <rPr>
        <b/>
        <i/>
        <u/>
        <sz val="36"/>
        <color theme="4"/>
        <rFont val="JasmineUPC"/>
        <family val="1"/>
      </rPr>
      <t>สรุปผล</t>
    </r>
    <r>
      <rPr>
        <b/>
        <i/>
        <u/>
        <sz val="22"/>
        <rFont val="JasmineUPC"/>
        <family val="1"/>
      </rPr>
      <t>การพัฒนาบุคลากรกรมปศุสัตว์รายหน่วยงาน</t>
    </r>
  </si>
  <si>
    <t>ชื่อหน่วยงาน</t>
  </si>
  <si>
    <t>จำนวนข้าราชการ
ทั้งหมดในหน่วยงาน (คน)</t>
  </si>
  <si>
    <t>จำนวนพนักงานราชการทั้งหมดในหน่วยงาน (คน)</t>
  </si>
  <si>
    <t>ปีงบประมาณ (พ.ศ.)</t>
  </si>
  <si>
    <t>รอบการประเมินที่ 1</t>
  </si>
  <si>
    <t>ผลการพัฒนาบุคลากร รอบการประเมินที่ 1</t>
  </si>
  <si>
    <t>สรุปขอบเขตการพัฒนาความรู้/ทักษะ/คุณลักษณะ (ครั้ง)</t>
  </si>
  <si>
    <t>สรุปวิธีการพัฒนา (ครั้ง)</t>
  </si>
  <si>
    <t>1)ความรู้/ทักษะเฉพาะทางในสายงาน</t>
  </si>
  <si>
    <t>1)อบรมกับหน่วยงานนอกกรมฯ</t>
  </si>
  <si>
    <t>จำนวนครั้งที่ขรก.ได้รับการพัฒนา (ครั้ง)</t>
  </si>
  <si>
    <t>จำนวนครั้งที่พรก.ได้รับการพัฒนา (ครั้ง)</t>
  </si>
  <si>
    <t>2)ภาษา</t>
  </si>
  <si>
    <t>2)อบรมกับหน่วยงานในกรมฯ</t>
  </si>
  <si>
    <t>จำนวนขรก.ที่ได้รับการพัฒนา (คน)</t>
  </si>
  <si>
    <t>จำนวนพรก.ที่ได้รับการพัฒนา (คน)</t>
  </si>
  <si>
    <t>3)ภาวะผู้นำ/คุณธรรม/จริยธรรม</t>
  </si>
  <si>
    <t>3)e-Learning</t>
  </si>
  <si>
    <t>ร้อยละของขรก.ที่ได้รับการพัฒนาไม่น้อยกว่า 1 ครั้ง/ปี</t>
  </si>
  <si>
    <t>ร้อยละของพรก.ที่ได้รับการพัฒนาไม่น้อยกว่า 1 ครั้ง/ปี</t>
  </si>
  <si>
    <t>4)จิตอาสา/บริการ</t>
  </si>
  <si>
    <t>4)ชุมชนนักปฏิบัติ(CoP)</t>
  </si>
  <si>
    <t>รอบการประเมินที่ 2</t>
  </si>
  <si>
    <t>ผลการพัฒนาบุคลากร รอบการประเมินที่ 2</t>
  </si>
  <si>
    <t>5)ความรับผิดชอบ/ซื่อสัตย์สุจริต</t>
  </si>
  <si>
    <t>5)สอนงาน</t>
  </si>
  <si>
    <t>6)ทำงานเป็นทีม</t>
  </si>
  <si>
    <t>6)มอบหมายงาน</t>
  </si>
  <si>
    <t>7)คิดค้น/พัฒนาและประยุกต์ใช้นวัตกรรมใหม่ๆ</t>
  </si>
  <si>
    <t>7)ดูงานนอกสถานที่</t>
  </si>
  <si>
    <t xml:space="preserve"> </t>
  </si>
  <si>
    <t>8)กฎหมาย/กฎระเบียบในการปฏิบัติงาน</t>
  </si>
  <si>
    <t>8)หมุนเวียนงาน</t>
  </si>
  <si>
    <t>9)การใช้เทคโนโลยี</t>
  </si>
  <si>
    <t>9)เรียนรู้ด้วยตนเอง</t>
  </si>
  <si>
    <t>รวมทั้งปีงบประมาณ</t>
  </si>
  <si>
    <t>ผลการพัฒนาบุคลากร ทั้งปีงบประมาณ</t>
  </si>
  <si>
    <t>10)ทักษะการคิด</t>
  </si>
  <si>
    <t>10)อื่นๆ</t>
  </si>
  <si>
    <t>รวม (ครั้ง)</t>
  </si>
  <si>
    <r>
      <t xml:space="preserve">                                   </t>
    </r>
    <r>
      <rPr>
        <b/>
        <u/>
        <sz val="12"/>
        <color theme="1"/>
        <rFont val="TH SarabunPSK"/>
        <family val="2"/>
      </rPr>
      <t>เป้าหมายการพัฒนาบุคลากรกรมปศุสัตว์
ตัวชี้วัด:</t>
    </r>
    <r>
      <rPr>
        <sz val="12"/>
        <color theme="1"/>
        <rFont val="TH SarabunPSK"/>
        <family val="2"/>
      </rPr>
      <t xml:space="preserve"> ร้อยละของบุคลากรในหน่วยงาน (ข้าราชการและพนักงานราชการ) ที่ได้รับการพัฒนาความรู้ ทักษะ และสมรรถนะที่จำเป็นต่อการปฏิบัติงาน ไม่น้อยกว่า 1 ครั้งต่อปี
</t>
    </r>
    <r>
      <rPr>
        <b/>
        <u/>
        <sz val="12"/>
        <color theme="1"/>
        <rFont val="TH SarabunPSK"/>
        <family val="2"/>
      </rPr>
      <t>ค่าเป้าหมาย:</t>
    </r>
    <r>
      <rPr>
        <sz val="12"/>
        <color theme="1"/>
        <rFont val="TH SarabunPSK"/>
        <family val="2"/>
      </rPr>
      <t xml:space="preserve">       ปีงบประมาณ พ.ศ. 2561 ค่าเป้าหมาย ร้อยละ 60
                       ปีงบประมาณ พ.ศ. 2562 ค่าเป้าหมาย ร้อยละ 70
                       ปีงบประมาณ พ.ศ. 2563 ค่าเป้าหมาย ร้อยละ 80
                       ปีงบประมาณ พ.ศ. 2564 ค่าเป้าหมาย ร้อยละ 90
                       ปีงบประมาณ พ.ศ. 2565 ค่าเป้าหมาย ร้อยละ 100</t>
    </r>
  </si>
  <si>
    <t>ผลการนำความรู้ไปใช้ประโยชน์ ทั้งปีงบประมาณ</t>
  </si>
  <si>
    <t>จำนวนบุคลากรที่สามารถนำความรู้ไปใช้ประโยชน์ (คน)</t>
  </si>
  <si>
    <t>ร้อยละของบุคลากรที่สามารถนำความรู้ไปใช้ประโยชน์</t>
  </si>
  <si>
    <t>ค่าใช้จ่ายในการพัฒนาบุคลากร ทั้งปีงบประมาณ</t>
  </si>
  <si>
    <t>ค่าใช้จ่ายรวมทั้งหน่วยงาน (บาท)</t>
  </si>
  <si>
    <t>ค่าใช้จ่ายเฉลี่ย/คน (เฉพาะหลักสูตรที่มีค่าธรรมเนียม)</t>
  </si>
  <si>
    <t>หมายเหตุ  นำส่งกองการเจ้าหน้าที่เป็นไฟล์เท่านั้น</t>
  </si>
  <si>
    <t>โปรแกรมตรวจสอบรายชื่อผู้ที่ยังไม่ได้รับการพัฒนา (หากต้องการ)</t>
  </si>
  <si>
    <r>
      <rPr>
        <b/>
        <u/>
        <sz val="16"/>
        <color theme="1"/>
        <rFont val="TH SarabunPSK"/>
        <family val="2"/>
      </rPr>
      <t>คำชี้แจง</t>
    </r>
    <r>
      <rPr>
        <sz val="16"/>
        <color theme="1"/>
        <rFont val="TH SarabunPSK"/>
        <family val="2"/>
      </rPr>
      <t xml:space="preserve">  ให้ท่านป้อนรายชื่อบุคลากรทุกคนในหน่วยงาน (ยกเว้นลูกจ้าง)  ลงในช่อง "คำนำหน้าชื่อ (ไม่ใช้ตัวย่อ)/ชื่อ-สกุล" ระบบจะทำการตรวจสอบรายชื่อที่ท่านป้อนกับSheet</t>
    </r>
    <r>
      <rPr>
        <sz val="16"/>
        <rFont val="TH SarabunPSK"/>
        <family val="2"/>
      </rPr>
      <t xml:space="preserve"> "เก็บข้อมูลHRD"</t>
    </r>
    <r>
      <rPr>
        <sz val="16"/>
        <color theme="7"/>
        <rFont val="TH SarabunPSK"/>
        <family val="2"/>
      </rPr>
      <t xml:space="preserve"> </t>
    </r>
    <r>
      <rPr>
        <sz val="16"/>
        <color theme="1"/>
        <rFont val="TH SarabunPSK"/>
        <family val="2"/>
      </rPr>
      <t xml:space="preserve">หากรายชื่อใดเคยได้รับการพัฒนาแล้วอย่างน้อย 1 ครั้งในช่วงที่ผ่านมา ระบบจะแสดงผลว่า </t>
    </r>
    <r>
      <rPr>
        <sz val="16"/>
        <color rgb="FF00B050"/>
        <rFont val="TH SarabunPSK"/>
        <family val="2"/>
      </rPr>
      <t xml:space="preserve">"ได้รับการพัฒนาแล้ว" </t>
    </r>
    <r>
      <rPr>
        <sz val="16"/>
        <rFont val="TH SarabunPSK"/>
        <family val="2"/>
      </rPr>
      <t>หากรายชื่อใดไม่เคยได้รับการพัฒนาเลย ระบบจะแสดงผลว่า</t>
    </r>
    <r>
      <rPr>
        <sz val="16"/>
        <color rgb="FF00B050"/>
        <rFont val="TH SarabunPSK"/>
        <family val="2"/>
      </rPr>
      <t xml:space="preserve"> </t>
    </r>
    <r>
      <rPr>
        <sz val="16"/>
        <color rgb="FFFF0000"/>
        <rFont val="TH SarabunPSK"/>
        <family val="2"/>
      </rPr>
      <t>"ยังไม่ได้รับการพัฒนา"</t>
    </r>
  </si>
  <si>
    <r>
      <rPr>
        <b/>
        <u/>
        <sz val="16"/>
        <color theme="1"/>
        <rFont val="TH SarabunPSK"/>
        <family val="2"/>
      </rPr>
      <t>หมายเหตุ</t>
    </r>
    <r>
      <rPr>
        <sz val="16"/>
        <color theme="1"/>
        <rFont val="TH SarabunPSK"/>
        <family val="2"/>
      </rPr>
      <t xml:space="preserve">  
1. การป้อนรายชื่อบุคลากรคนเดียวกันจะต้องเหมือนกันทุกประการ ทั้งตัวสะกด ช่องว่างระหว่างชื่อ-นามสกุล หรือช่องว่างหลังนามสกุล
</t>
    </r>
    <r>
      <rPr>
        <i/>
        <sz val="16"/>
        <color theme="1"/>
        <rFont val="TH SarabunPSK"/>
        <family val="2"/>
      </rPr>
      <t>ตัวอย่างที่1</t>
    </r>
    <r>
      <rPr>
        <sz val="16"/>
        <color theme="1"/>
        <rFont val="TH SarabunPSK"/>
        <family val="2"/>
      </rPr>
      <t xml:space="preserve"> Sheetแรกป้อนชื่อ "นางสาวซื่อสัตย์ อดทน" แต่Sheetที่สอง ป้อนชื่อ "นางสาวซื่อสัตย์   อดทน" (มีช่องว่างระหว่างชื่อ-สกุลมากกว่า 1 ช่อง) ระบบจะคำนวณว่าเป็น 2 คน
</t>
    </r>
    <r>
      <rPr>
        <i/>
        <sz val="16"/>
        <color theme="1"/>
        <rFont val="TH SarabunPSK"/>
        <family val="2"/>
      </rPr>
      <t>ตัวอย่างที่2</t>
    </r>
    <r>
      <rPr>
        <sz val="16"/>
        <color theme="1"/>
        <rFont val="TH SarabunPSK"/>
        <family val="2"/>
      </rPr>
      <t xml:space="preserve"> Sheetแรกป้อนชื่อ "นางสาวซื่อสัตย์ อดทน" แต่Sheetที่สอง ป้อนชื่อ "นางสาวซื่อสัตย์ อดทน</t>
    </r>
    <r>
      <rPr>
        <u/>
        <sz val="16"/>
        <color rgb="FFFF0000"/>
        <rFont val="TH SarabunPSK"/>
        <family val="2"/>
      </rPr>
      <t xml:space="preserve">   </t>
    </r>
    <r>
      <rPr>
        <sz val="16"/>
        <color theme="1"/>
        <rFont val="TH SarabunPSK"/>
        <family val="2"/>
      </rPr>
      <t>" (มีช่องว่างแฝงหลังนามสกุล) ระบบจะคำนวณว่าเป็น 2 คน
2. โปรแกรมจะคำนวณสถานะการพัฒนาตั้งแต่เริ่มปีงบประมาณจนถึงปัจจุบัน โดยไม่แยกรอบการประเมิน
3. สามารถเพิ่ม-ลด ปรับเปลี่ยนรายชื่อบุคลากรได้
4. Sheetนี้ไม่ต้องนำส่งกองการเจ้าหน้าที่</t>
    </r>
  </si>
  <si>
    <t>ลำดับ</t>
  </si>
  <si>
    <r>
      <t>คำนำหน้าชื่อ (</t>
    </r>
    <r>
      <rPr>
        <b/>
        <sz val="17"/>
        <color rgb="FFFF0000"/>
        <rFont val="TH SarabunPSK"/>
        <family val="2"/>
      </rPr>
      <t>ไม่ใช้ตัวย่อ</t>
    </r>
    <r>
      <rPr>
        <b/>
        <sz val="17"/>
        <color theme="1"/>
        <rFont val="TH SarabunPSK"/>
        <family val="2"/>
      </rPr>
      <t xml:space="preserve">)/
ชื่อ-สกุล </t>
    </r>
  </si>
  <si>
    <t>สถานะการได้รับการพัฒนา
ตั้งแต่ต้นปีงบประมาณ - ปัจจุบัน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</si>
</sst>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1870000]d/m/yy;@"/>
    <numFmt numFmtId="166" formatCode="[$-187041E]d\ mmm\ yy;@"/>
    <numFmt numFmtId="167" formatCode="#,##0_ ;\-#,##0\ "/>
    <numFmt numFmtId="168" formatCode="#,##0.00_ ;\-#,##0.00\ "/>
    <numFmt numFmtId="169" formatCode="&quot;฿&quot;#,##0.00"/>
  </numFmts>
  <fonts count="49">
    <font>
      <sz val="11"/>
      <color theme="1"/>
      <name val="Calibri"/>
      <family val="2"/>
      <charset val="222"/>
      <scheme val="minor"/>
    </font>
    <font>
      <sz val="11"/>
      <color theme="1"/>
      <name val="TH SarabunPSK"/>
      <family val="2"/>
    </font>
    <font>
      <b/>
      <sz val="11"/>
      <color theme="1"/>
      <name val="TH SarabunPSK"/>
      <family val="2"/>
    </font>
    <font>
      <b/>
      <sz val="16"/>
      <color theme="1"/>
      <name val="TH SarabunPSK"/>
      <family val="2"/>
    </font>
    <font>
      <b/>
      <sz val="14"/>
      <color theme="1"/>
      <name val="TH SarabunPSK"/>
      <family val="2"/>
    </font>
    <font>
      <sz val="14"/>
      <color theme="1"/>
      <name val="TH SarabunPSK"/>
      <family val="2"/>
    </font>
    <font>
      <sz val="16"/>
      <color theme="1"/>
      <name val="TH SarabunPSK"/>
      <family val="2"/>
    </font>
    <font>
      <sz val="13"/>
      <color theme="1"/>
      <name val="TH SarabunPSK"/>
      <family val="2"/>
    </font>
    <font>
      <b/>
      <u/>
      <sz val="18"/>
      <color theme="1"/>
      <name val="TH SarabunPSK"/>
      <family val="2"/>
    </font>
    <font>
      <b/>
      <sz val="16"/>
      <color rgb="FFFF0000"/>
      <name val="TH SarabunPSK"/>
      <family val="2"/>
    </font>
    <font>
      <b/>
      <sz val="18"/>
      <color theme="1"/>
      <name val="TH SarabunPSK"/>
      <family val="2"/>
    </font>
    <font>
      <sz val="8"/>
      <name val="Calibri"/>
      <family val="2"/>
      <charset val="222"/>
      <scheme val="minor"/>
    </font>
    <font>
      <b/>
      <sz val="14"/>
      <color theme="1"/>
      <name val="TH SarabunPSK"/>
      <family val="2"/>
      <charset val="222"/>
    </font>
    <font>
      <sz val="14"/>
      <color theme="1"/>
      <name val="TH SarabunPSK"/>
      <family val="2"/>
      <charset val="222"/>
    </font>
    <font>
      <sz val="14"/>
      <color rgb="FFFF0000"/>
      <name val="TH SarabunPSK"/>
      <family val="2"/>
      <charset val="222"/>
    </font>
    <font>
      <sz val="11"/>
      <color theme="1"/>
      <name val="Calibri"/>
      <family val="2"/>
      <charset val="222"/>
      <scheme val="minor"/>
    </font>
    <font>
      <sz val="15"/>
      <color theme="1"/>
      <name val="TH SarabunPSK"/>
      <family val="2"/>
    </font>
    <font>
      <b/>
      <sz val="16"/>
      <name val="TH SarabunPSK"/>
      <family val="2"/>
    </font>
    <font>
      <b/>
      <u/>
      <sz val="18"/>
      <color rgb="FFFF0000"/>
      <name val="TH SarabunPSK"/>
      <family val="2"/>
    </font>
    <font>
      <sz val="16"/>
      <name val="TH SarabunPSK"/>
      <family val="2"/>
    </font>
    <font>
      <sz val="14"/>
      <color rgb="FFFF0000"/>
      <name val="TH SarabunPSK"/>
      <family val="2"/>
    </font>
    <font>
      <sz val="14"/>
      <name val="TH SarabunPSK"/>
      <family val="2"/>
      <charset val="222"/>
    </font>
    <font>
      <b/>
      <sz val="15"/>
      <color theme="1"/>
      <name val="TH SarabunPSK"/>
      <family val="2"/>
    </font>
    <font>
      <b/>
      <sz val="9"/>
      <color theme="1"/>
      <name val="TH SarabunPSK"/>
      <family val="2"/>
    </font>
    <font>
      <sz val="17"/>
      <color theme="1"/>
      <name val="TH SarabunPSK"/>
      <family val="2"/>
    </font>
    <font>
      <b/>
      <sz val="17"/>
      <color theme="1"/>
      <name val="TH SarabunPSK"/>
      <family val="2"/>
    </font>
    <font>
      <b/>
      <sz val="12"/>
      <color theme="1"/>
      <name val="TH SarabunPSK"/>
      <family val="2"/>
    </font>
    <font>
      <sz val="14"/>
      <name val="TH SarabunPSK"/>
      <family val="2"/>
    </font>
    <font>
      <b/>
      <sz val="22"/>
      <name val="TH SarabunPSK"/>
      <family val="2"/>
    </font>
    <font>
      <b/>
      <u/>
      <sz val="12"/>
      <color theme="1"/>
      <name val="TH SarabunPSK"/>
      <family val="2"/>
    </font>
    <font>
      <b/>
      <sz val="17"/>
      <color rgb="FFFF0000"/>
      <name val="TH SarabunPSK"/>
      <family val="2"/>
    </font>
    <font>
      <b/>
      <sz val="12"/>
      <color rgb="FFFF0000"/>
      <name val="TH SarabunPSK"/>
      <family val="2"/>
    </font>
    <font>
      <b/>
      <u/>
      <sz val="16"/>
      <color theme="1"/>
      <name val="TH SarabunPSK"/>
      <family val="2"/>
    </font>
    <font>
      <sz val="16"/>
      <color rgb="FF00B050"/>
      <name val="TH SarabunPSK"/>
      <family val="2"/>
    </font>
    <font>
      <sz val="16"/>
      <color rgb="FFFF0000"/>
      <name val="TH SarabunPSK"/>
      <family val="2"/>
    </font>
    <font>
      <i/>
      <sz val="16"/>
      <color theme="1"/>
      <name val="TH SarabunPSK"/>
      <family val="2"/>
    </font>
    <font>
      <u/>
      <sz val="16"/>
      <color rgb="FFFF0000"/>
      <name val="TH SarabunPSK"/>
      <family val="2"/>
    </font>
    <font>
      <b/>
      <sz val="16"/>
      <color theme="1"/>
      <name val="TH SarabunPSK"/>
      <family val="2"/>
      <charset val="222"/>
    </font>
    <font>
      <sz val="12"/>
      <color theme="1"/>
      <name val="TH SarabunPSK"/>
      <family val="2"/>
    </font>
    <font>
      <b/>
      <i/>
      <sz val="18"/>
      <name val="TH SarabunPSK"/>
      <family val="2"/>
      <charset val="222"/>
    </font>
    <font>
      <b/>
      <i/>
      <u/>
      <sz val="18"/>
      <name val="JasmineUPC"/>
      <family val="1"/>
    </font>
    <font>
      <b/>
      <i/>
      <u/>
      <sz val="22"/>
      <name val="JasmineUPC"/>
      <family val="1"/>
    </font>
    <font>
      <b/>
      <u/>
      <sz val="22"/>
      <name val="TH SarabunPSK"/>
      <family val="2"/>
      <charset val="222"/>
    </font>
    <font>
      <b/>
      <u/>
      <sz val="22"/>
      <color theme="1"/>
      <name val="TH SarabunPSK"/>
      <family val="2"/>
      <charset val="222"/>
    </font>
    <font>
      <b/>
      <i/>
      <u/>
      <sz val="28"/>
      <color theme="4"/>
      <name val="JasmineUPC"/>
      <family val="1"/>
    </font>
    <font>
      <b/>
      <i/>
      <u/>
      <sz val="36"/>
      <color theme="4"/>
      <name val="JasmineUPC"/>
      <family val="1"/>
    </font>
    <font>
      <b/>
      <i/>
      <sz val="26"/>
      <color theme="1"/>
      <name val="JasmineUPC"/>
      <family val="1"/>
    </font>
    <font>
      <sz val="16"/>
      <color theme="7"/>
      <name val="TH SarabunPSK"/>
      <family val="2"/>
    </font>
    <font>
      <b/>
      <sz val="8"/>
      <color theme="1"/>
      <name val="TH SarabunPSK"/>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8" tint="0.59999389629810485"/>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164" fontId="15" fillId="0" borderId="0" applyFont="0" applyFill="0" applyBorder="0" applyAlignment="0" applyProtection="0"/>
  </cellStyleXfs>
  <cellXfs count="182">
    <xf numFmtId="0" fontId="0" fillId="0" borderId="0" xfId="0"/>
    <xf numFmtId="0" fontId="4" fillId="0" borderId="0" xfId="0" applyFont="1" applyAlignment="1">
      <alignment horizontal="center" vertical="center" wrapText="1"/>
    </xf>
    <xf numFmtId="0" fontId="1" fillId="2" borderId="0" xfId="0" applyFont="1" applyFill="1" applyAlignment="1">
      <alignment horizontal="center"/>
    </xf>
    <xf numFmtId="0" fontId="5" fillId="0" borderId="0" xfId="0" applyFont="1" applyAlignment="1">
      <alignment vertical="center" shrinkToFit="1"/>
    </xf>
    <xf numFmtId="0" fontId="7" fillId="2" borderId="0" xfId="0" applyFont="1" applyFill="1" applyAlignment="1">
      <alignment vertical="center" shrinkToFit="1"/>
    </xf>
    <xf numFmtId="0" fontId="8" fillId="2" borderId="0" xfId="0" applyFont="1" applyFill="1" applyAlignment="1">
      <alignment vertical="top" wrapText="1"/>
    </xf>
    <xf numFmtId="0" fontId="5" fillId="2" borderId="0" xfId="0" applyFont="1" applyFill="1" applyAlignment="1">
      <alignment vertical="center" shrinkToFit="1"/>
    </xf>
    <xf numFmtId="0" fontId="8" fillId="2" borderId="0" xfId="0" applyFont="1" applyFill="1" applyAlignment="1">
      <alignment horizontal="center" vertical="top" wrapText="1"/>
    </xf>
    <xf numFmtId="0" fontId="10" fillId="2" borderId="0" xfId="0" applyFont="1" applyFill="1" applyAlignment="1">
      <alignment horizontal="center" vertical="top" wrapText="1"/>
    </xf>
    <xf numFmtId="0" fontId="7" fillId="2" borderId="0" xfId="0" applyFont="1" applyFill="1" applyAlignment="1">
      <alignment horizontal="center" vertical="center" textRotation="90" shrinkToFit="1"/>
    </xf>
    <xf numFmtId="0" fontId="10" fillId="0" borderId="0" xfId="0" applyFont="1"/>
    <xf numFmtId="0" fontId="1" fillId="0" borderId="0" xfId="0" applyFont="1" applyAlignment="1">
      <alignment horizontal="right" vertical="top"/>
    </xf>
    <xf numFmtId="0" fontId="1" fillId="0" borderId="0" xfId="0" applyFont="1"/>
    <xf numFmtId="2" fontId="1" fillId="2" borderId="0" xfId="0" applyNumberFormat="1" applyFont="1" applyFill="1" applyAlignment="1">
      <alignment horizontal="center"/>
    </xf>
    <xf numFmtId="0" fontId="5" fillId="2" borderId="0" xfId="0" applyFont="1" applyFill="1" applyAlignment="1">
      <alignment horizontal="center" vertical="center" shrinkToFit="1"/>
    </xf>
    <xf numFmtId="2" fontId="5" fillId="2" borderId="0" xfId="0" applyNumberFormat="1" applyFont="1" applyFill="1" applyAlignment="1">
      <alignment horizontal="center" vertical="center" shrinkToFit="1"/>
    </xf>
    <xf numFmtId="164" fontId="1" fillId="2" borderId="0" xfId="1" applyFont="1" applyFill="1" applyAlignment="1">
      <alignment horizontal="center"/>
    </xf>
    <xf numFmtId="164" fontId="5" fillId="2" borderId="0" xfId="1" applyFont="1" applyFill="1" applyAlignment="1">
      <alignment horizontal="center" vertical="center" shrinkToFit="1"/>
    </xf>
    <xf numFmtId="0" fontId="5" fillId="0" borderId="0" xfId="0" applyFont="1" applyAlignment="1">
      <alignment horizontal="center" vertical="center" shrinkToFit="1"/>
    </xf>
    <xf numFmtId="0" fontId="13" fillId="0" borderId="0" xfId="0" applyFont="1" applyAlignment="1">
      <alignment vertical="center" shrinkToFit="1"/>
    </xf>
    <xf numFmtId="0" fontId="1" fillId="0" borderId="0" xfId="0" applyFont="1" applyAlignment="1">
      <alignment horizontal="center" vertical="center"/>
    </xf>
    <xf numFmtId="0" fontId="18" fillId="0" borderId="0" xfId="0" applyFont="1" applyAlignment="1">
      <alignment horizontal="center"/>
    </xf>
    <xf numFmtId="166" fontId="16" fillId="0" borderId="0" xfId="0" applyNumberFormat="1" applyFont="1" applyAlignment="1" applyProtection="1">
      <alignment horizontal="center" vertical="center"/>
      <protection locked="0" hidden="1"/>
    </xf>
    <xf numFmtId="0" fontId="13" fillId="0" borderId="0" xfId="0" applyFont="1" applyAlignment="1">
      <alignment horizontal="center" vertical="center" shrinkToFit="1"/>
    </xf>
    <xf numFmtId="0" fontId="6" fillId="0" borderId="0" xfId="0" applyFont="1" applyAlignment="1">
      <alignment vertical="center" shrinkToFit="1"/>
    </xf>
    <xf numFmtId="0" fontId="14" fillId="0" borderId="0" xfId="0" applyFont="1" applyAlignment="1">
      <alignment vertical="center" shrinkToFit="1"/>
    </xf>
    <xf numFmtId="165" fontId="13" fillId="0" borderId="0" xfId="0" applyNumberFormat="1" applyFont="1" applyAlignment="1">
      <alignment vertical="center" shrinkToFit="1"/>
    </xf>
    <xf numFmtId="0" fontId="7" fillId="2" borderId="0" xfId="0" applyFont="1" applyFill="1" applyAlignment="1">
      <alignment horizontal="right" vertical="center" shrinkToFit="1"/>
    </xf>
    <xf numFmtId="0" fontId="3" fillId="2" borderId="0" xfId="0" applyFont="1" applyFill="1" applyAlignment="1" applyProtection="1">
      <alignment horizontal="right" vertical="center"/>
      <protection locked="0" hidden="1"/>
    </xf>
    <xf numFmtId="0" fontId="4" fillId="2" borderId="0" xfId="0" applyFont="1" applyFill="1" applyAlignment="1">
      <alignment horizontal="right" vertical="center" shrinkToFit="1"/>
    </xf>
    <xf numFmtId="3" fontId="16" fillId="2" borderId="0" xfId="1" applyNumberFormat="1" applyFont="1" applyFill="1" applyBorder="1" applyAlignment="1">
      <alignment horizontal="center" vertical="center" wrapText="1"/>
    </xf>
    <xf numFmtId="0" fontId="4" fillId="2" borderId="0" xfId="0" applyFont="1" applyFill="1" applyAlignment="1">
      <alignment horizontal="right" vertical="center"/>
    </xf>
    <xf numFmtId="166" fontId="16" fillId="2" borderId="4" xfId="0" applyNumberFormat="1" applyFont="1" applyFill="1" applyBorder="1" applyAlignment="1" applyProtection="1">
      <alignment vertical="center" shrinkToFit="1"/>
      <protection locked="0" hidden="1"/>
    </xf>
    <xf numFmtId="0" fontId="4" fillId="2" borderId="0" xfId="0" applyFont="1" applyFill="1" applyAlignment="1">
      <alignment horizontal="center" vertical="center"/>
    </xf>
    <xf numFmtId="167" fontId="6" fillId="2" borderId="4" xfId="1" applyNumberFormat="1" applyFont="1" applyFill="1" applyBorder="1" applyAlignment="1">
      <alignment horizontal="center" vertical="center" shrinkToFit="1"/>
    </xf>
    <xf numFmtId="0" fontId="13" fillId="2" borderId="4" xfId="0" applyFont="1" applyFill="1" applyBorder="1" applyAlignment="1">
      <alignment horizontal="right" vertical="center" shrinkToFit="1"/>
    </xf>
    <xf numFmtId="167" fontId="6" fillId="2" borderId="0" xfId="1" applyNumberFormat="1" applyFont="1" applyFill="1" applyBorder="1" applyAlignment="1">
      <alignment horizontal="center" vertical="center" shrinkToFit="1"/>
    </xf>
    <xf numFmtId="0" fontId="6" fillId="2" borderId="4" xfId="0" applyFont="1" applyFill="1" applyBorder="1" applyAlignment="1">
      <alignment horizontal="center"/>
    </xf>
    <xf numFmtId="0" fontId="6" fillId="2" borderId="4" xfId="0" applyFont="1" applyFill="1" applyBorder="1" applyAlignment="1">
      <alignment horizontal="center" vertical="center" shrinkToFit="1"/>
    </xf>
    <xf numFmtId="167" fontId="19" fillId="2" borderId="4" xfId="1" applyNumberFormat="1" applyFont="1" applyFill="1" applyBorder="1" applyAlignment="1">
      <alignment horizontal="center" vertical="center" shrinkToFit="1"/>
    </xf>
    <xf numFmtId="168" fontId="6" fillId="2" borderId="4" xfId="1" applyNumberFormat="1" applyFont="1" applyFill="1" applyBorder="1" applyAlignment="1">
      <alignment horizontal="center" vertical="center" shrinkToFit="1"/>
    </xf>
    <xf numFmtId="168" fontId="6" fillId="2" borderId="0" xfId="1" applyNumberFormat="1" applyFont="1" applyFill="1" applyBorder="1" applyAlignment="1">
      <alignment horizontal="center" vertical="center" shrinkToFit="1"/>
    </xf>
    <xf numFmtId="0" fontId="12" fillId="2" borderId="0" xfId="0" applyFont="1" applyFill="1" applyAlignment="1">
      <alignment horizontal="center" shrinkToFit="1"/>
    </xf>
    <xf numFmtId="3" fontId="6" fillId="2" borderId="4" xfId="1" applyNumberFormat="1" applyFont="1" applyFill="1" applyBorder="1" applyAlignment="1">
      <alignment horizontal="center" vertical="center" shrinkToFit="1"/>
    </xf>
    <xf numFmtId="169" fontId="6" fillId="2" borderId="4" xfId="0" applyNumberFormat="1" applyFont="1" applyFill="1" applyBorder="1" applyAlignment="1">
      <alignment horizontal="center" vertical="center" shrinkToFit="1"/>
    </xf>
    <xf numFmtId="0" fontId="21" fillId="2" borderId="4" xfId="0" applyFont="1" applyFill="1" applyBorder="1" applyAlignment="1">
      <alignment horizontal="right" vertical="center" shrinkToFit="1"/>
    </xf>
    <xf numFmtId="169" fontId="27" fillId="2" borderId="4" xfId="0" applyNumberFormat="1" applyFont="1" applyFill="1" applyBorder="1" applyAlignment="1">
      <alignment vertical="center" shrinkToFit="1"/>
    </xf>
    <xf numFmtId="0" fontId="13" fillId="2" borderId="0" xfId="0" applyFont="1" applyFill="1" applyAlignment="1">
      <alignment vertical="center" shrinkToFit="1"/>
    </xf>
    <xf numFmtId="0" fontId="18" fillId="2" borderId="0" xfId="0" applyFont="1" applyFill="1" applyAlignment="1">
      <alignment vertical="top"/>
    </xf>
    <xf numFmtId="164" fontId="1" fillId="2" borderId="0" xfId="1" applyFont="1" applyFill="1" applyAlignment="1" applyProtection="1">
      <alignment horizontal="center"/>
    </xf>
    <xf numFmtId="0" fontId="1" fillId="2" borderId="0" xfId="0" applyFont="1" applyFill="1" applyAlignment="1">
      <alignment horizontal="center" vertical="center"/>
    </xf>
    <xf numFmtId="0" fontId="26" fillId="2" borderId="0" xfId="0" applyFont="1" applyFill="1" applyAlignment="1">
      <alignment horizontal="right" vertical="center" wrapText="1"/>
    </xf>
    <xf numFmtId="164" fontId="5" fillId="2" borderId="0" xfId="1" applyFont="1" applyFill="1" applyAlignment="1" applyProtection="1">
      <alignment horizontal="center" vertical="center" shrinkToFit="1"/>
    </xf>
    <xf numFmtId="0" fontId="26" fillId="2" borderId="4"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0" borderId="5" xfId="0" applyFont="1" applyBorder="1" applyAlignment="1" applyProtection="1">
      <alignment horizontal="center" vertical="center" shrinkToFit="1"/>
      <protection locked="0"/>
    </xf>
    <xf numFmtId="0" fontId="5" fillId="0" borderId="5" xfId="0" applyFont="1" applyBorder="1" applyAlignment="1" applyProtection="1">
      <alignment vertical="center" shrinkToFit="1"/>
      <protection locked="0"/>
    </xf>
    <xf numFmtId="1" fontId="5" fillId="0" borderId="5" xfId="0" applyNumberFormat="1" applyFont="1" applyBorder="1" applyAlignment="1" applyProtection="1">
      <alignment horizontal="center" vertical="center" shrinkToFit="1"/>
      <protection locked="0"/>
    </xf>
    <xf numFmtId="0" fontId="5" fillId="0" borderId="4" xfId="0" applyFont="1" applyBorder="1" applyAlignment="1" applyProtection="1">
      <alignment horizontal="center" vertical="center" shrinkToFit="1"/>
      <protection locked="0"/>
    </xf>
    <xf numFmtId="0" fontId="5" fillId="0" borderId="4" xfId="0" applyFont="1" applyBorder="1" applyAlignment="1" applyProtection="1">
      <alignment vertical="center" shrinkToFit="1"/>
      <protection locked="0"/>
    </xf>
    <xf numFmtId="49" fontId="5" fillId="0" borderId="4" xfId="0" applyNumberFormat="1" applyFont="1" applyBorder="1" applyAlignment="1" applyProtection="1">
      <alignment vertical="center" shrinkToFit="1"/>
      <protection locked="0"/>
    </xf>
    <xf numFmtId="0" fontId="5" fillId="0" borderId="0" xfId="0" applyFont="1" applyAlignment="1" applyProtection="1">
      <alignment horizontal="center" vertical="center" shrinkToFit="1"/>
      <protection locked="0"/>
    </xf>
    <xf numFmtId="49" fontId="5" fillId="0" borderId="0" xfId="0" applyNumberFormat="1" applyFont="1" applyAlignment="1" applyProtection="1">
      <alignment vertical="center" shrinkToFit="1"/>
      <protection locked="0"/>
    </xf>
    <xf numFmtId="0" fontId="5" fillId="0" borderId="0" xfId="0" applyFont="1" applyAlignment="1" applyProtection="1">
      <alignment vertical="center" shrinkToFit="1"/>
      <protection locked="0"/>
    </xf>
    <xf numFmtId="2" fontId="5" fillId="0" borderId="0" xfId="0" applyNumberFormat="1" applyFont="1" applyAlignment="1" applyProtection="1">
      <alignment horizontal="center" vertical="center" shrinkToFit="1"/>
      <protection locked="0"/>
    </xf>
    <xf numFmtId="164" fontId="5" fillId="0" borderId="0" xfId="1" applyFont="1" applyAlignment="1" applyProtection="1">
      <alignment horizontal="center" vertical="center" shrinkToFit="1"/>
      <protection locked="0"/>
    </xf>
    <xf numFmtId="1" fontId="5" fillId="0" borderId="0" xfId="0" applyNumberFormat="1" applyFont="1" applyAlignment="1" applyProtection="1">
      <alignment horizontal="center" vertical="center" shrinkToFit="1"/>
      <protection locked="0"/>
    </xf>
    <xf numFmtId="0" fontId="8" fillId="2" borderId="0" xfId="0" applyFont="1" applyFill="1" applyAlignment="1">
      <alignment horizontal="center"/>
    </xf>
    <xf numFmtId="0" fontId="17" fillId="2" borderId="0" xfId="0" applyFont="1" applyFill="1" applyAlignment="1">
      <alignment vertical="center" wrapText="1"/>
    </xf>
    <xf numFmtId="166" fontId="16" fillId="2" borderId="0" xfId="0" applyNumberFormat="1" applyFont="1" applyFill="1" applyAlignment="1" applyProtection="1">
      <alignment vertical="center" shrinkToFit="1"/>
      <protection locked="0" hidden="1"/>
    </xf>
    <xf numFmtId="2" fontId="4" fillId="2" borderId="0" xfId="0" applyNumberFormat="1" applyFont="1" applyFill="1" applyAlignment="1">
      <alignment horizontal="center" vertical="center" shrinkToFit="1"/>
    </xf>
    <xf numFmtId="0" fontId="9" fillId="2" borderId="0" xfId="0" applyFont="1" applyFill="1" applyAlignment="1">
      <alignment horizontal="center" vertical="center" shrinkToFit="1"/>
    </xf>
    <xf numFmtId="0" fontId="6" fillId="2" borderId="0" xfId="0" applyFont="1" applyFill="1" applyAlignment="1">
      <alignment horizontal="center" vertical="center" shrinkToFit="1"/>
    </xf>
    <xf numFmtId="0" fontId="24" fillId="0" borderId="0" xfId="0" applyFont="1" applyProtection="1">
      <protection locked="0"/>
    </xf>
    <xf numFmtId="0" fontId="25" fillId="0" borderId="4" xfId="0" applyFont="1" applyBorder="1" applyAlignment="1" applyProtection="1">
      <alignment horizontal="center" vertical="center"/>
      <protection locked="0"/>
    </xf>
    <xf numFmtId="0" fontId="25" fillId="0" borderId="4"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shrinkToFit="1"/>
      <protection locked="0"/>
    </xf>
    <xf numFmtId="0" fontId="25" fillId="0" borderId="0" xfId="0" applyFont="1" applyAlignment="1" applyProtection="1">
      <alignment horizontal="center" vertical="center"/>
      <protection locked="0"/>
    </xf>
    <xf numFmtId="0" fontId="25" fillId="2" borderId="4" xfId="0" applyFont="1" applyFill="1" applyBorder="1" applyAlignment="1">
      <alignment horizontal="center" vertical="center" wrapText="1"/>
    </xf>
    <xf numFmtId="3" fontId="16" fillId="0" borderId="4" xfId="1" applyNumberFormat="1" applyFont="1" applyFill="1" applyBorder="1" applyAlignment="1" applyProtection="1">
      <alignment horizontal="center" vertical="center" shrinkToFit="1"/>
      <protection locked="0"/>
    </xf>
    <xf numFmtId="1" fontId="6" fillId="5" borderId="4" xfId="0" applyNumberFormat="1" applyFont="1" applyFill="1" applyBorder="1" applyAlignment="1">
      <alignment horizontal="center" vertical="center" shrinkToFit="1"/>
    </xf>
    <xf numFmtId="0" fontId="6" fillId="5" borderId="4" xfId="0" applyFont="1" applyFill="1" applyBorder="1" applyAlignment="1">
      <alignment horizontal="center" vertical="center" shrinkToFit="1"/>
    </xf>
    <xf numFmtId="165" fontId="2" fillId="2" borderId="2"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5" fillId="0" borderId="4" xfId="0" applyFont="1" applyBorder="1" applyAlignment="1" applyProtection="1">
      <alignment horizontal="center"/>
      <protection locked="0"/>
    </xf>
    <xf numFmtId="0" fontId="5" fillId="0" borderId="4" xfId="0" applyFont="1" applyBorder="1" applyProtection="1">
      <protection locked="0"/>
    </xf>
    <xf numFmtId="0" fontId="5" fillId="0" borderId="4" xfId="0" applyFont="1" applyBorder="1" applyAlignment="1" applyProtection="1">
      <alignment shrinkToFit="1"/>
      <protection locked="0"/>
    </xf>
    <xf numFmtId="0" fontId="5" fillId="2" borderId="4" xfId="0" applyFont="1" applyFill="1" applyBorder="1" applyAlignment="1">
      <alignment horizontal="center"/>
    </xf>
    <xf numFmtId="0" fontId="5" fillId="0" borderId="0" xfId="0" applyFont="1" applyAlignment="1" applyProtection="1">
      <alignment horizontal="center"/>
      <protection locked="0"/>
    </xf>
    <xf numFmtId="0" fontId="5" fillId="0" borderId="0" xfId="0" applyFont="1" applyProtection="1">
      <protection locked="0"/>
    </xf>
    <xf numFmtId="0" fontId="5" fillId="0" borderId="0" xfId="0" applyFont="1" applyAlignment="1" applyProtection="1">
      <alignment shrinkToFit="1"/>
      <protection locked="0"/>
    </xf>
    <xf numFmtId="0" fontId="48" fillId="2" borderId="0" xfId="0" applyFont="1" applyFill="1" applyAlignment="1">
      <alignment vertical="center" shrinkToFit="1"/>
    </xf>
    <xf numFmtId="166" fontId="16" fillId="3" borderId="4" xfId="0" applyNumberFormat="1" applyFont="1" applyFill="1" applyBorder="1" applyAlignment="1" applyProtection="1">
      <alignment vertical="center" shrinkToFit="1"/>
      <protection locked="0"/>
    </xf>
    <xf numFmtId="0" fontId="16" fillId="3" borderId="4" xfId="0" applyFont="1" applyFill="1" applyBorder="1" applyAlignment="1" applyProtection="1">
      <alignment horizontal="center" vertical="center" shrinkToFit="1"/>
      <protection locked="0"/>
    </xf>
    <xf numFmtId="3" fontId="16" fillId="2" borderId="4" xfId="1" applyNumberFormat="1" applyFont="1" applyFill="1" applyBorder="1" applyAlignment="1">
      <alignment horizontal="center" vertical="center" shrinkToFit="1"/>
    </xf>
    <xf numFmtId="169" fontId="20" fillId="2" borderId="0" xfId="0" applyNumberFormat="1" applyFont="1" applyFill="1" applyAlignment="1">
      <alignment vertical="center" shrinkToFit="1"/>
    </xf>
    <xf numFmtId="49" fontId="5" fillId="0" borderId="5" xfId="0" applyNumberFormat="1" applyFont="1" applyBorder="1" applyAlignment="1" applyProtection="1">
      <alignment horizontal="center" vertical="center" shrinkToFit="1"/>
      <protection locked="0"/>
    </xf>
    <xf numFmtId="0" fontId="5" fillId="3" borderId="4" xfId="0" applyFont="1" applyFill="1" applyBorder="1" applyAlignment="1" applyProtection="1">
      <alignment vertical="center" wrapText="1"/>
      <protection locked="0" hidden="1"/>
    </xf>
    <xf numFmtId="2" fontId="5" fillId="0" borderId="5" xfId="0" quotePrefix="1" applyNumberFormat="1" applyFont="1" applyBorder="1" applyAlignment="1" applyProtection="1">
      <alignment horizontal="center" vertical="center" shrinkToFit="1"/>
      <protection locked="0"/>
    </xf>
    <xf numFmtId="2" fontId="5" fillId="0" borderId="4" xfId="0" quotePrefix="1" applyNumberFormat="1" applyFont="1" applyBorder="1" applyAlignment="1" applyProtection="1">
      <alignment horizontal="center" vertical="center" shrinkToFit="1"/>
      <protection locked="0"/>
    </xf>
    <xf numFmtId="0" fontId="20" fillId="0" borderId="0" xfId="0" applyFont="1" applyAlignment="1">
      <alignment vertical="center" shrinkToFit="1"/>
    </xf>
    <xf numFmtId="164" fontId="5" fillId="0" borderId="5" xfId="1" quotePrefix="1" applyFont="1" applyBorder="1" applyAlignment="1" applyProtection="1">
      <alignment horizontal="center" vertical="center" shrinkToFit="1"/>
      <protection locked="0"/>
    </xf>
    <xf numFmtId="0" fontId="6" fillId="3" borderId="4" xfId="0" applyFont="1" applyFill="1" applyBorder="1" applyAlignment="1" applyProtection="1">
      <alignment vertical="center" wrapText="1"/>
      <protection locked="0" hidden="1"/>
    </xf>
    <xf numFmtId="0" fontId="6" fillId="0" borderId="4"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4" xfId="0" applyFont="1" applyBorder="1" applyAlignment="1">
      <alignment horizontal="center" vertical="center"/>
    </xf>
    <xf numFmtId="0" fontId="6" fillId="0" borderId="4" xfId="0" applyFont="1" applyBorder="1" applyProtection="1">
      <protection locked="0"/>
    </xf>
    <xf numFmtId="0" fontId="6" fillId="0" borderId="4" xfId="0" applyFont="1" applyBorder="1" applyAlignment="1" applyProtection="1">
      <alignment horizontal="center" shrinkToFit="1"/>
      <protection locked="0"/>
    </xf>
    <xf numFmtId="0" fontId="5" fillId="0" borderId="4" xfId="0" applyFont="1" applyBorder="1" applyAlignment="1" applyProtection="1">
      <alignment vertical="center" wrapText="1"/>
      <protection locked="0" hidden="1"/>
    </xf>
    <xf numFmtId="0" fontId="6" fillId="0" borderId="4" xfId="0" applyFont="1" applyBorder="1" applyAlignment="1" applyProtection="1">
      <alignment vertical="center" wrapText="1"/>
      <protection locked="0" hidden="1"/>
    </xf>
    <xf numFmtId="0" fontId="1" fillId="0" borderId="4" xfId="0" applyFont="1" applyBorder="1" applyAlignment="1" applyProtection="1">
      <alignment horizontal="center" vertical="center" shrinkToFit="1"/>
      <protection locked="0"/>
    </xf>
    <xf numFmtId="0" fontId="6" fillId="0" borderId="4" xfId="0" applyFont="1" applyBorder="1" applyAlignment="1" applyProtection="1">
      <alignment vertical="center" shrinkToFit="1"/>
      <protection locked="0"/>
    </xf>
    <xf numFmtId="49" fontId="6" fillId="3" borderId="4" xfId="0" applyNumberFormat="1" applyFont="1" applyFill="1" applyBorder="1" applyAlignment="1" applyProtection="1">
      <alignment vertical="center" wrapText="1"/>
      <protection locked="0" hidden="1"/>
    </xf>
    <xf numFmtId="49" fontId="6" fillId="0" borderId="4" xfId="0" applyNumberFormat="1" applyFont="1" applyBorder="1" applyProtection="1">
      <protection locked="0"/>
    </xf>
    <xf numFmtId="0" fontId="2" fillId="2" borderId="4" xfId="0" applyFont="1" applyFill="1" applyBorder="1" applyAlignment="1">
      <alignment horizontal="center" vertical="center" wrapText="1" shrinkToFit="1"/>
    </xf>
    <xf numFmtId="0" fontId="26" fillId="2" borderId="0" xfId="0" applyFont="1" applyFill="1" applyAlignment="1" applyProtection="1">
      <alignment horizontal="right" vertical="center" shrinkToFit="1"/>
      <protection locked="0"/>
    </xf>
    <xf numFmtId="0" fontId="6" fillId="0" borderId="4" xfId="0" applyFont="1" applyBorder="1" applyAlignment="1" applyProtection="1">
      <alignment horizontal="center"/>
      <protection locked="0"/>
    </xf>
    <xf numFmtId="0" fontId="26" fillId="2" borderId="0" xfId="0" applyFont="1" applyFill="1" applyAlignment="1">
      <alignment horizontal="right" vertical="top" wrapText="1" shrinkToFit="1"/>
    </xf>
    <xf numFmtId="0" fontId="17" fillId="0" borderId="1" xfId="0" applyFont="1" applyBorder="1" applyAlignment="1" applyProtection="1">
      <alignment horizontal="center" vertical="center" wrapText="1" shrinkToFit="1"/>
      <protection locked="0"/>
    </xf>
    <xf numFmtId="0" fontId="17" fillId="0" borderId="3" xfId="0" applyFont="1" applyBorder="1" applyAlignment="1" applyProtection="1">
      <alignment horizontal="center" vertical="center" wrapText="1" shrinkToFit="1"/>
      <protection locked="0"/>
    </xf>
    <xf numFmtId="0" fontId="40" fillId="2" borderId="0" xfId="0" applyFont="1" applyFill="1" applyAlignment="1">
      <alignment wrapText="1"/>
    </xf>
    <xf numFmtId="0" fontId="39" fillId="2" borderId="0" xfId="0" applyFont="1" applyFill="1" applyAlignment="1">
      <alignment wrapText="1"/>
    </xf>
    <xf numFmtId="0" fontId="7" fillId="2" borderId="0" xfId="0" applyFont="1" applyFill="1" applyAlignment="1">
      <alignment horizontal="right" vertical="center" shrinkToFit="1"/>
    </xf>
    <xf numFmtId="0" fontId="6" fillId="3" borderId="4" xfId="0" applyFont="1" applyFill="1" applyBorder="1" applyAlignment="1">
      <alignment horizontal="center" vertical="center" shrinkToFit="1"/>
    </xf>
    <xf numFmtId="0" fontId="26" fillId="2" borderId="0" xfId="0" applyFont="1" applyFill="1" applyAlignment="1">
      <alignment horizontal="right" vertical="center" wrapText="1"/>
    </xf>
    <xf numFmtId="0" fontId="26" fillId="2" borderId="0" xfId="0" applyFont="1" applyFill="1" applyAlignment="1">
      <alignment horizontal="right" vertical="center"/>
    </xf>
    <xf numFmtId="0" fontId="14" fillId="2" borderId="0" xfId="0" applyFont="1" applyFill="1" applyAlignment="1">
      <alignment horizontal="left" vertical="center" shrinkToFit="1"/>
    </xf>
    <xf numFmtId="0" fontId="26" fillId="4" borderId="6" xfId="0" applyFont="1" applyFill="1" applyBorder="1" applyAlignment="1">
      <alignment horizontal="left" vertical="center" wrapText="1" shrinkToFit="1"/>
    </xf>
    <xf numFmtId="0" fontId="2" fillId="4" borderId="6" xfId="0" applyFont="1" applyFill="1" applyBorder="1" applyAlignment="1">
      <alignment horizontal="left" vertical="center" wrapText="1" shrinkToFit="1"/>
    </xf>
    <xf numFmtId="0" fontId="2" fillId="4" borderId="0" xfId="0" applyFont="1" applyFill="1" applyAlignment="1">
      <alignment horizontal="left" vertical="center" wrapText="1" shrinkToFit="1"/>
    </xf>
    <xf numFmtId="0" fontId="4" fillId="5" borderId="4" xfId="0" applyFont="1" applyFill="1" applyBorder="1" applyAlignment="1">
      <alignment horizontal="center" vertical="center" textRotation="90" shrinkToFit="1"/>
    </xf>
    <xf numFmtId="0" fontId="3" fillId="5" borderId="2" xfId="0" applyFont="1" applyFill="1" applyBorder="1" applyAlignment="1">
      <alignment horizontal="center" vertical="center" shrinkToFit="1"/>
    </xf>
    <xf numFmtId="0" fontId="3" fillId="5" borderId="3" xfId="0" applyFont="1" applyFill="1" applyBorder="1" applyAlignment="1">
      <alignment horizontal="center" vertical="center" shrinkToFit="1"/>
    </xf>
    <xf numFmtId="0" fontId="3" fillId="5" borderId="4" xfId="0" applyFont="1" applyFill="1" applyBorder="1" applyAlignment="1">
      <alignment horizontal="center" vertical="center" shrinkToFit="1"/>
    </xf>
    <xf numFmtId="0" fontId="13" fillId="2" borderId="3" xfId="0" applyFont="1" applyFill="1" applyBorder="1" applyAlignment="1">
      <alignment horizontal="right" vertical="center" shrinkToFit="1"/>
    </xf>
    <xf numFmtId="0" fontId="13" fillId="2" borderId="4" xfId="0" applyFont="1" applyFill="1" applyBorder="1" applyAlignment="1">
      <alignment horizontal="right" vertical="center" shrinkToFit="1"/>
    </xf>
    <xf numFmtId="0" fontId="37" fillId="5" borderId="2" xfId="0" applyFont="1" applyFill="1" applyBorder="1" applyAlignment="1">
      <alignment horizontal="center" vertical="center" shrinkToFit="1"/>
    </xf>
    <xf numFmtId="0" fontId="37" fillId="5" borderId="3" xfId="0" applyFont="1" applyFill="1" applyBorder="1" applyAlignment="1">
      <alignment horizontal="center" vertical="center" shrinkToFit="1"/>
    </xf>
    <xf numFmtId="0" fontId="13" fillId="2" borderId="2" xfId="0" applyFont="1" applyFill="1" applyBorder="1" applyAlignment="1">
      <alignment horizontal="center" vertical="center" shrinkToFit="1"/>
    </xf>
    <xf numFmtId="0" fontId="13" fillId="2" borderId="3" xfId="0" applyFont="1" applyFill="1" applyBorder="1" applyAlignment="1">
      <alignment horizontal="center" vertical="center" shrinkToFi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4" fillId="4" borderId="9" xfId="0" applyFont="1" applyFill="1" applyBorder="1" applyAlignment="1">
      <alignment horizontal="center" vertical="center" textRotation="90" shrinkToFit="1"/>
    </xf>
    <xf numFmtId="0" fontId="4" fillId="4" borderId="10" xfId="0" applyFont="1" applyFill="1" applyBorder="1" applyAlignment="1">
      <alignment horizontal="center" vertical="center" textRotation="90" shrinkToFit="1"/>
    </xf>
    <xf numFmtId="0" fontId="4" fillId="4" borderId="5" xfId="0" applyFont="1" applyFill="1" applyBorder="1" applyAlignment="1">
      <alignment horizontal="center" vertical="center" textRotation="90" shrinkToFit="1"/>
    </xf>
    <xf numFmtId="0" fontId="3" fillId="6" borderId="1" xfId="0" applyFont="1" applyFill="1" applyBorder="1" applyAlignment="1">
      <alignment horizontal="center" vertical="center" shrinkToFit="1"/>
    </xf>
    <xf numFmtId="0" fontId="3" fillId="6" borderId="2" xfId="0" applyFont="1" applyFill="1" applyBorder="1" applyAlignment="1">
      <alignment horizontal="center" vertical="center" shrinkToFit="1"/>
    </xf>
    <xf numFmtId="0" fontId="3" fillId="6" borderId="3" xfId="0" applyFont="1" applyFill="1" applyBorder="1" applyAlignment="1">
      <alignment horizontal="center" vertical="center" shrinkToFit="1"/>
    </xf>
    <xf numFmtId="0" fontId="37" fillId="6" borderId="1" xfId="0" applyFont="1" applyFill="1" applyBorder="1" applyAlignment="1">
      <alignment horizontal="center" vertical="center" shrinkToFit="1"/>
    </xf>
    <xf numFmtId="0" fontId="37" fillId="6" borderId="2" xfId="0" applyFont="1" applyFill="1" applyBorder="1" applyAlignment="1">
      <alignment horizontal="center" vertical="center" shrinkToFit="1"/>
    </xf>
    <xf numFmtId="0" fontId="37" fillId="6" borderId="3" xfId="0" applyFont="1" applyFill="1" applyBorder="1" applyAlignment="1">
      <alignment horizontal="center" vertical="center" shrinkToFit="1"/>
    </xf>
    <xf numFmtId="0" fontId="4" fillId="6" borderId="9" xfId="0" applyFont="1" applyFill="1" applyBorder="1" applyAlignment="1">
      <alignment horizontal="center" vertical="center" textRotation="90" shrinkToFit="1"/>
    </xf>
    <xf numFmtId="0" fontId="4" fillId="6" borderId="10" xfId="0" applyFont="1" applyFill="1" applyBorder="1" applyAlignment="1">
      <alignment horizontal="center" vertical="center" textRotation="90" shrinkToFit="1"/>
    </xf>
    <xf numFmtId="0" fontId="4" fillId="6" borderId="5" xfId="0" applyFont="1" applyFill="1" applyBorder="1" applyAlignment="1">
      <alignment horizontal="center" vertical="center" textRotation="90" shrinkToFit="1"/>
    </xf>
    <xf numFmtId="49" fontId="13" fillId="2" borderId="4" xfId="0" applyNumberFormat="1" applyFont="1" applyFill="1" applyBorder="1" applyAlignment="1">
      <alignment horizontal="right" vertical="center" shrinkToFit="1"/>
    </xf>
    <xf numFmtId="0" fontId="3" fillId="4" borderId="4" xfId="0" applyFont="1" applyFill="1" applyBorder="1" applyAlignment="1">
      <alignment horizontal="center" vertical="center" shrinkToFit="1"/>
    </xf>
    <xf numFmtId="0" fontId="3" fillId="6" borderId="4" xfId="0" applyFont="1" applyFill="1" applyBorder="1" applyAlignment="1">
      <alignment horizontal="center" vertical="center" shrinkToFit="1"/>
    </xf>
    <xf numFmtId="0" fontId="3" fillId="4" borderId="1"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13" fillId="2" borderId="4" xfId="0" applyFont="1" applyFill="1" applyBorder="1" applyAlignment="1">
      <alignment horizontal="left" shrinkToFit="1"/>
    </xf>
    <xf numFmtId="0" fontId="13" fillId="2" borderId="5" xfId="0" applyFont="1" applyFill="1" applyBorder="1" applyAlignment="1">
      <alignment vertical="center" shrinkToFit="1"/>
    </xf>
    <xf numFmtId="0" fontId="13" fillId="2" borderId="4" xfId="0" applyFont="1" applyFill="1" applyBorder="1" applyAlignment="1">
      <alignment vertical="center" shrinkToFit="1"/>
    </xf>
    <xf numFmtId="0" fontId="42" fillId="2" borderId="0" xfId="0" applyFont="1" applyFill="1" applyAlignment="1">
      <alignment horizontal="center" vertical="center"/>
    </xf>
    <xf numFmtId="0" fontId="43" fillId="2" borderId="0" xfId="0" applyFont="1" applyFill="1" applyAlignment="1">
      <alignment horizontal="center" vertical="center"/>
    </xf>
    <xf numFmtId="0" fontId="22" fillId="2" borderId="0" xfId="0" applyFont="1" applyFill="1" applyAlignment="1">
      <alignment horizontal="center" vertical="center"/>
    </xf>
    <xf numFmtId="0" fontId="22" fillId="2" borderId="7" xfId="0" applyFont="1" applyFill="1" applyBorder="1" applyAlignment="1">
      <alignment horizontal="center" vertical="center"/>
    </xf>
    <xf numFmtId="0" fontId="16" fillId="2" borderId="1" xfId="0" applyFont="1" applyFill="1" applyBorder="1" applyAlignment="1" applyProtection="1">
      <alignment horizontal="center" vertical="center" shrinkToFit="1"/>
      <protection locked="0" hidden="1"/>
    </xf>
    <xf numFmtId="0" fontId="16" fillId="2" borderId="3" xfId="0" applyFont="1" applyFill="1" applyBorder="1" applyAlignment="1" applyProtection="1">
      <alignment horizontal="center" vertical="center" shrinkToFit="1"/>
      <protection locked="0" hidden="1"/>
    </xf>
    <xf numFmtId="0" fontId="3" fillId="2" borderId="0" xfId="0" applyFont="1" applyFill="1" applyAlignment="1">
      <alignment horizontal="right" vertical="center"/>
    </xf>
    <xf numFmtId="0" fontId="19" fillId="2" borderId="4" xfId="0" applyFont="1" applyFill="1" applyBorder="1" applyAlignment="1">
      <alignment horizontal="center" vertical="center" shrinkToFit="1"/>
    </xf>
    <xf numFmtId="0" fontId="17" fillId="2" borderId="0" xfId="0" applyFont="1" applyFill="1" applyAlignment="1">
      <alignment horizontal="right" vertical="center" wrapText="1"/>
    </xf>
    <xf numFmtId="0" fontId="13" fillId="0" borderId="0" xfId="0" applyFont="1" applyAlignment="1">
      <alignment horizontal="left" vertical="center" shrinkToFit="1"/>
    </xf>
    <xf numFmtId="2" fontId="4" fillId="5" borderId="4" xfId="0" applyNumberFormat="1" applyFont="1" applyFill="1" applyBorder="1" applyAlignment="1">
      <alignment horizontal="center" vertical="center" shrinkToFit="1"/>
    </xf>
    <xf numFmtId="0" fontId="4" fillId="5" borderId="4" xfId="0" applyFont="1" applyFill="1" applyBorder="1" applyAlignment="1">
      <alignment horizontal="center" vertical="center" shrinkToFit="1"/>
    </xf>
    <xf numFmtId="0" fontId="12" fillId="5" borderId="4" xfId="0" applyFont="1" applyFill="1" applyBorder="1" applyAlignment="1">
      <alignment horizontal="center" vertical="center" shrinkToFit="1"/>
    </xf>
    <xf numFmtId="0" fontId="6" fillId="2" borderId="8" xfId="0" applyFont="1" applyFill="1" applyBorder="1" applyAlignment="1" applyProtection="1">
      <alignment horizontal="left" vertical="top" wrapText="1"/>
      <protection locked="0"/>
    </xf>
    <xf numFmtId="0" fontId="46" fillId="2" borderId="0" xfId="0" applyFont="1" applyFill="1" applyAlignment="1" applyProtection="1">
      <alignment horizontal="center"/>
      <protection locked="0"/>
    </xf>
  </cellXfs>
  <cellStyles count="2">
    <cellStyle name="จุลภาค" xfId="1" builtinId="3"/>
    <cellStyle name="ปกติ" xfId="0" builtinId="0"/>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229393</xdr:colOff>
      <xdr:row>1</xdr:row>
      <xdr:rowOff>24709</xdr:rowOff>
    </xdr:from>
    <xdr:to>
      <xdr:col>12</xdr:col>
      <xdr:colOff>281201</xdr:colOff>
      <xdr:row>1</xdr:row>
      <xdr:rowOff>278853</xdr:rowOff>
    </xdr:to>
    <xdr:sp macro="" textlink="">
      <xdr:nvSpPr>
        <xdr:cNvPr id="7" name="Text Box 6">
          <a:extLst>
            <a:ext uri="{FF2B5EF4-FFF2-40B4-BE49-F238E27FC236}">
              <a16:creationId xmlns:a16="http://schemas.microsoft.com/office/drawing/2014/main" id="{D2EFAA59-1237-4938-9C1A-BDA2D203FBA6}"/>
            </a:ext>
          </a:extLst>
        </xdr:cNvPr>
        <xdr:cNvSpPr txBox="1">
          <a:spLocks noChangeArrowheads="1"/>
        </xdr:cNvSpPr>
      </xdr:nvSpPr>
      <xdr:spPr bwMode="auto">
        <a:xfrm>
          <a:off x="8401843" y="81859"/>
          <a:ext cx="1080508" cy="254144"/>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000" b="1" i="0" strike="noStrike">
              <a:solidFill>
                <a:schemeClr val="accent1"/>
              </a:solidFill>
              <a:latin typeface="JasmineUPC" panose="02020603050405020304" pitchFamily="18" charset="-34"/>
              <a:cs typeface="JasmineUPC" panose="02020603050405020304" pitchFamily="18" charset="-34"/>
            </a:rPr>
            <a:t>แบบฟอร์มเก็บข้อมูล</a:t>
          </a:r>
          <a:r>
            <a:rPr lang="en-US" sz="1000" b="1" i="0" strike="noStrike">
              <a:solidFill>
                <a:schemeClr val="accent1"/>
              </a:solidFill>
              <a:latin typeface="JasmineUPC" panose="02020603050405020304" pitchFamily="18" charset="-34"/>
              <a:cs typeface="JasmineUPC" panose="02020603050405020304" pitchFamily="18" charset="-34"/>
            </a:rPr>
            <a:t>HRD</a:t>
          </a:r>
          <a:endParaRPr lang="th-TH" sz="10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twoCellAnchor>
    <xdr:from>
      <xdr:col>0</xdr:col>
      <xdr:colOff>120650</xdr:colOff>
      <xdr:row>1</xdr:row>
      <xdr:rowOff>12700</xdr:rowOff>
    </xdr:from>
    <xdr:to>
      <xdr:col>1</xdr:col>
      <xdr:colOff>584200</xdr:colOff>
      <xdr:row>4</xdr:row>
      <xdr:rowOff>6350</xdr:rowOff>
    </xdr:to>
    <xdr:sp macro="" textlink="">
      <xdr:nvSpPr>
        <xdr:cNvPr id="3" name="TextBox 2">
          <a:extLst>
            <a:ext uri="{FF2B5EF4-FFF2-40B4-BE49-F238E27FC236}">
              <a16:creationId xmlns:a16="http://schemas.microsoft.com/office/drawing/2014/main" id="{A4E61674-71F3-488A-AA65-748849F9809E}"/>
            </a:ext>
          </a:extLst>
        </xdr:cNvPr>
        <xdr:cNvSpPr txBox="1"/>
      </xdr:nvSpPr>
      <xdr:spPr>
        <a:xfrm>
          <a:off x="120650" y="69850"/>
          <a:ext cx="704850" cy="6794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100" b="1" i="1">
              <a:solidFill>
                <a:srgbClr val="FF0000"/>
              </a:solidFill>
              <a:latin typeface="TH SarabunPSK" panose="020B0500040200020003" pitchFamily="34" charset="-34"/>
              <a:cs typeface="TH SarabunPSK" panose="020B0500040200020003" pitchFamily="34" charset="-34"/>
            </a:rPr>
            <a:t>*กรอกข้อมูลเฉพาะช่องขาวเท่านั้น*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55562</xdr:colOff>
      <xdr:row>0</xdr:row>
      <xdr:rowOff>111126</xdr:rowOff>
    </xdr:from>
    <xdr:to>
      <xdr:col>2</xdr:col>
      <xdr:colOff>666750</xdr:colOff>
      <xdr:row>0</xdr:row>
      <xdr:rowOff>404814</xdr:rowOff>
    </xdr:to>
    <xdr:sp macro="" textlink="">
      <xdr:nvSpPr>
        <xdr:cNvPr id="3" name="TextBox 2">
          <a:extLst>
            <a:ext uri="{FF2B5EF4-FFF2-40B4-BE49-F238E27FC236}">
              <a16:creationId xmlns:a16="http://schemas.microsoft.com/office/drawing/2014/main" id="{23F3756B-EC70-47D5-AF6B-5D0080AFCB27}"/>
            </a:ext>
          </a:extLst>
        </xdr:cNvPr>
        <xdr:cNvSpPr txBox="1"/>
      </xdr:nvSpPr>
      <xdr:spPr>
        <a:xfrm>
          <a:off x="55562" y="111126"/>
          <a:ext cx="2309813" cy="29368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400" b="1" i="1">
              <a:solidFill>
                <a:srgbClr val="FF0000"/>
              </a:solidFill>
              <a:latin typeface="TH SarabunPSK" panose="020B0500040200020003" pitchFamily="34" charset="-34"/>
              <a:cs typeface="TH SarabunPSK" panose="020B0500040200020003" pitchFamily="34" charset="-34"/>
            </a:rPr>
            <a:t>*โปรแกรมอัตโนมัติ ไม่ต้องกรอกข้อมูล* </a:t>
          </a:r>
        </a:p>
      </xdr:txBody>
    </xdr:sp>
    <xdr:clientData/>
  </xdr:twoCellAnchor>
  <xdr:twoCellAnchor editAs="oneCell">
    <xdr:from>
      <xdr:col>10</xdr:col>
      <xdr:colOff>587376</xdr:colOff>
      <xdr:row>0</xdr:row>
      <xdr:rowOff>95250</xdr:rowOff>
    </xdr:from>
    <xdr:to>
      <xdr:col>12</xdr:col>
      <xdr:colOff>491547</xdr:colOff>
      <xdr:row>0</xdr:row>
      <xdr:rowOff>341313</xdr:rowOff>
    </xdr:to>
    <xdr:sp macro="" textlink="">
      <xdr:nvSpPr>
        <xdr:cNvPr id="5" name="Text Box 6">
          <a:extLst>
            <a:ext uri="{FF2B5EF4-FFF2-40B4-BE49-F238E27FC236}">
              <a16:creationId xmlns:a16="http://schemas.microsoft.com/office/drawing/2014/main" id="{3D2D4C4A-BF7A-4F72-80EF-7DE7FCDC2382}"/>
            </a:ext>
          </a:extLst>
        </xdr:cNvPr>
        <xdr:cNvSpPr txBox="1">
          <a:spLocks noChangeArrowheads="1"/>
        </xdr:cNvSpPr>
      </xdr:nvSpPr>
      <xdr:spPr bwMode="auto">
        <a:xfrm>
          <a:off x="8913814" y="95250"/>
          <a:ext cx="1245608" cy="246063"/>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200" b="1" i="0" strike="noStrike">
              <a:solidFill>
                <a:schemeClr val="accent1"/>
              </a:solidFill>
              <a:latin typeface="JasmineUPC" panose="02020603050405020304" pitchFamily="18" charset="-34"/>
              <a:cs typeface="JasmineUPC" panose="02020603050405020304" pitchFamily="18" charset="-34"/>
            </a:rPr>
            <a:t>แบบฟอร์มสรุปผล</a:t>
          </a:r>
          <a:r>
            <a:rPr lang="en-US" sz="1200" b="1" i="0" strike="noStrike">
              <a:solidFill>
                <a:schemeClr val="accent1"/>
              </a:solidFill>
              <a:latin typeface="JasmineUPC" panose="02020603050405020304" pitchFamily="18" charset="-34"/>
              <a:cs typeface="JasmineUPC" panose="02020603050405020304" pitchFamily="18" charset="-34"/>
            </a:rPr>
            <a:t>HRD</a:t>
          </a:r>
          <a:endParaRPr lang="th-TH" sz="12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95"/>
  <sheetViews>
    <sheetView showGridLines="0" zoomScale="85" zoomScaleNormal="85" zoomScaleSheetLayoutView="90" zoomScalePageLayoutView="120" workbookViewId="0">
      <pane ySplit="6" topLeftCell="A75" activePane="bottomLeft" state="frozen"/>
      <selection pane="bottomLeft" sqref="A1:M75"/>
    </sheetView>
  </sheetViews>
  <sheetFormatPr defaultColWidth="9" defaultRowHeight="21.95" customHeight="1"/>
  <cols>
    <col min="1" max="1" width="3.125" style="64" customWidth="1"/>
    <col min="2" max="2" width="20.25" style="65" bestFit="1" customWidth="1"/>
    <col min="3" max="3" width="14.125" style="66" customWidth="1"/>
    <col min="4" max="4" width="9.875" style="66" customWidth="1"/>
    <col min="5" max="5" width="26.625" style="66" customWidth="1"/>
    <col min="6" max="6" width="13.625" style="66" customWidth="1"/>
    <col min="7" max="7" width="12.375" style="66" customWidth="1"/>
    <col min="8" max="8" width="8.25" style="64" customWidth="1"/>
    <col min="9" max="9" width="7" style="66" customWidth="1"/>
    <col min="10" max="10" width="7.25" style="67" customWidth="1"/>
    <col min="11" max="11" width="7.75" style="68" customWidth="1"/>
    <col min="12" max="12" width="7.75" style="64" customWidth="1"/>
    <col min="13" max="13" width="5.75" style="69" customWidth="1"/>
    <col min="14" max="14" width="7.375" style="3" customWidth="1"/>
    <col min="15" max="16384" width="9" style="3"/>
  </cols>
  <sheetData>
    <row r="1" spans="1:15" s="12" customFormat="1" ht="4.5" customHeight="1">
      <c r="A1" s="48"/>
      <c r="B1" s="48"/>
      <c r="C1" s="48"/>
      <c r="D1" s="48"/>
      <c r="E1" s="48"/>
      <c r="F1" s="48"/>
      <c r="G1" s="48"/>
      <c r="H1" s="48"/>
      <c r="I1" s="48"/>
      <c r="J1" s="48"/>
      <c r="K1" s="48"/>
      <c r="L1" s="48"/>
      <c r="M1" s="48"/>
      <c r="N1" s="10"/>
      <c r="O1" s="11"/>
    </row>
    <row r="2" spans="1:15" s="12" customFormat="1" ht="27.75" customHeight="1">
      <c r="A2" s="7"/>
      <c r="B2" s="31" t="s">
        <v>0</v>
      </c>
      <c r="C2" s="121" t="s">
        <v>1</v>
      </c>
      <c r="D2" s="122"/>
      <c r="E2" s="123" t="s">
        <v>2</v>
      </c>
      <c r="F2" s="124"/>
      <c r="G2" s="124"/>
      <c r="H2" s="124"/>
      <c r="I2" s="124"/>
      <c r="J2" s="124"/>
      <c r="K2" s="124"/>
      <c r="L2" s="124"/>
      <c r="M2" s="124"/>
    </row>
    <row r="3" spans="1:15" s="12" customFormat="1" ht="5.25" customHeight="1">
      <c r="A3" s="7"/>
      <c r="B3" s="5"/>
      <c r="C3" s="5" t="s">
        <v>3</v>
      </c>
      <c r="D3" s="5"/>
      <c r="E3" s="2"/>
      <c r="F3" s="2"/>
      <c r="G3" s="2"/>
      <c r="H3" s="2"/>
      <c r="I3" s="2"/>
      <c r="J3" s="13"/>
      <c r="K3" s="49"/>
      <c r="L3" s="2"/>
      <c r="M3" s="50"/>
    </row>
    <row r="4" spans="1:15" s="12" customFormat="1" ht="32.25" customHeight="1">
      <c r="A4" s="8"/>
      <c r="B4" s="127" t="s">
        <v>4</v>
      </c>
      <c r="C4" s="128"/>
      <c r="D4" s="82">
        <v>16</v>
      </c>
      <c r="E4" s="120" t="s">
        <v>5</v>
      </c>
      <c r="F4" s="82">
        <v>10</v>
      </c>
      <c r="G4" s="51" t="s">
        <v>6</v>
      </c>
      <c r="H4" s="96">
        <v>2567</v>
      </c>
      <c r="I4" s="118" t="s">
        <v>7</v>
      </c>
      <c r="J4" s="126" t="s">
        <v>8</v>
      </c>
      <c r="K4" s="126"/>
      <c r="L4" s="94" t="s">
        <v>9</v>
      </c>
      <c r="M4" s="95" t="s">
        <v>10</v>
      </c>
    </row>
    <row r="5" spans="1:15" s="24" customFormat="1" ht="4.5" customHeight="1">
      <c r="A5" s="9"/>
      <c r="B5" s="125"/>
      <c r="C5" s="125"/>
      <c r="D5" s="27"/>
      <c r="E5" s="27"/>
      <c r="F5" s="4"/>
      <c r="G5" s="6"/>
      <c r="H5" s="14"/>
      <c r="I5" s="6"/>
      <c r="J5" s="15"/>
      <c r="K5" s="52"/>
      <c r="L5" s="14"/>
      <c r="M5" s="14"/>
      <c r="N5" s="3"/>
      <c r="O5" s="3"/>
    </row>
    <row r="6" spans="1:15" s="1" customFormat="1" ht="45.75" customHeight="1">
      <c r="A6" s="53" t="s">
        <v>11</v>
      </c>
      <c r="B6" s="53" t="s">
        <v>12</v>
      </c>
      <c r="C6" s="53" t="s">
        <v>13</v>
      </c>
      <c r="D6" s="54" t="s">
        <v>14</v>
      </c>
      <c r="E6" s="53" t="s">
        <v>15</v>
      </c>
      <c r="F6" s="55" t="s">
        <v>16</v>
      </c>
      <c r="G6" s="56" t="s">
        <v>17</v>
      </c>
      <c r="H6" s="53" t="s">
        <v>18</v>
      </c>
      <c r="I6" s="85" t="s">
        <v>19</v>
      </c>
      <c r="J6" s="86" t="s">
        <v>20</v>
      </c>
      <c r="K6" s="86" t="s">
        <v>21</v>
      </c>
      <c r="L6" s="117" t="s">
        <v>22</v>
      </c>
      <c r="M6" s="57" t="s">
        <v>23</v>
      </c>
    </row>
    <row r="7" spans="1:15" ht="21.95" customHeight="1">
      <c r="A7" s="58">
        <v>1</v>
      </c>
      <c r="B7" s="100" t="s">
        <v>24</v>
      </c>
      <c r="C7" s="61" t="s">
        <v>25</v>
      </c>
      <c r="D7" s="61" t="s">
        <v>26</v>
      </c>
      <c r="E7" s="62" t="s">
        <v>27</v>
      </c>
      <c r="F7" s="62" t="s">
        <v>28</v>
      </c>
      <c r="G7" s="62" t="s">
        <v>29</v>
      </c>
      <c r="H7" s="62" t="s">
        <v>1</v>
      </c>
      <c r="I7" s="99" t="s">
        <v>30</v>
      </c>
      <c r="J7" s="102">
        <v>4</v>
      </c>
      <c r="K7" s="104">
        <v>0</v>
      </c>
      <c r="L7" s="58" t="s">
        <v>31</v>
      </c>
      <c r="M7" s="60">
        <v>2</v>
      </c>
    </row>
    <row r="8" spans="1:15" ht="21.95" customHeight="1">
      <c r="A8" s="58">
        <v>2</v>
      </c>
      <c r="B8" s="100" t="s">
        <v>24</v>
      </c>
      <c r="C8" s="61" t="s">
        <v>25</v>
      </c>
      <c r="D8" s="61" t="s">
        <v>26</v>
      </c>
      <c r="E8" s="62" t="s">
        <v>32</v>
      </c>
      <c r="F8" s="62" t="s">
        <v>33</v>
      </c>
      <c r="G8" s="62" t="s">
        <v>29</v>
      </c>
      <c r="H8" s="62" t="s">
        <v>1</v>
      </c>
      <c r="I8" s="99" t="s">
        <v>34</v>
      </c>
      <c r="J8" s="102">
        <v>3</v>
      </c>
      <c r="K8" s="104">
        <v>0</v>
      </c>
      <c r="L8" s="58" t="s">
        <v>31</v>
      </c>
      <c r="M8" s="60">
        <v>2</v>
      </c>
      <c r="N8" s="103"/>
    </row>
    <row r="9" spans="1:15" ht="21.95" customHeight="1">
      <c r="A9" s="58">
        <v>3</v>
      </c>
      <c r="B9" s="100" t="s">
        <v>35</v>
      </c>
      <c r="C9" s="61" t="s">
        <v>36</v>
      </c>
      <c r="D9" s="61" t="s">
        <v>26</v>
      </c>
      <c r="E9" s="62" t="s">
        <v>37</v>
      </c>
      <c r="F9" s="62" t="s">
        <v>28</v>
      </c>
      <c r="G9" s="62" t="s">
        <v>29</v>
      </c>
      <c r="H9" s="62" t="s">
        <v>1</v>
      </c>
      <c r="I9" s="99" t="s">
        <v>34</v>
      </c>
      <c r="J9" s="102">
        <v>3</v>
      </c>
      <c r="K9" s="104">
        <v>0</v>
      </c>
      <c r="L9" s="58" t="s">
        <v>31</v>
      </c>
      <c r="M9" s="60">
        <v>2</v>
      </c>
    </row>
    <row r="10" spans="1:15" ht="21.95" customHeight="1">
      <c r="A10" s="58">
        <v>4</v>
      </c>
      <c r="B10" s="100" t="s">
        <v>35</v>
      </c>
      <c r="C10" s="61" t="s">
        <v>36</v>
      </c>
      <c r="D10" s="61" t="s">
        <v>26</v>
      </c>
      <c r="E10" s="62" t="s">
        <v>38</v>
      </c>
      <c r="F10" s="62" t="s">
        <v>39</v>
      </c>
      <c r="G10" s="62" t="s">
        <v>29</v>
      </c>
      <c r="H10" s="62" t="s">
        <v>1</v>
      </c>
      <c r="I10" s="99" t="s">
        <v>34</v>
      </c>
      <c r="J10" s="102">
        <v>3</v>
      </c>
      <c r="K10" s="104">
        <v>0</v>
      </c>
      <c r="L10" s="58" t="s">
        <v>31</v>
      </c>
      <c r="M10" s="60">
        <v>2</v>
      </c>
    </row>
    <row r="11" spans="1:15" ht="21.95" customHeight="1">
      <c r="A11" s="58">
        <v>5</v>
      </c>
      <c r="B11" s="105" t="s">
        <v>40</v>
      </c>
      <c r="C11" s="61" t="s">
        <v>41</v>
      </c>
      <c r="D11" s="61" t="s">
        <v>26</v>
      </c>
      <c r="E11" s="62" t="s">
        <v>37</v>
      </c>
      <c r="F11" s="62" t="s">
        <v>28</v>
      </c>
      <c r="G11" s="62" t="s">
        <v>29</v>
      </c>
      <c r="H11" s="62" t="s">
        <v>1</v>
      </c>
      <c r="I11" s="99" t="s">
        <v>34</v>
      </c>
      <c r="J11" s="102">
        <v>3</v>
      </c>
      <c r="K11" s="104">
        <v>0</v>
      </c>
      <c r="L11" s="58" t="s">
        <v>31</v>
      </c>
      <c r="M11" s="60">
        <v>2</v>
      </c>
    </row>
    <row r="12" spans="1:15" ht="21.95" customHeight="1">
      <c r="A12" s="58">
        <v>6</v>
      </c>
      <c r="B12" s="105" t="s">
        <v>40</v>
      </c>
      <c r="C12" s="61" t="s">
        <v>41</v>
      </c>
      <c r="D12" s="61" t="s">
        <v>26</v>
      </c>
      <c r="E12" s="62" t="s">
        <v>38</v>
      </c>
      <c r="F12" s="62" t="s">
        <v>39</v>
      </c>
      <c r="G12" s="62" t="s">
        <v>29</v>
      </c>
      <c r="H12" s="62" t="s">
        <v>1</v>
      </c>
      <c r="I12" s="99" t="s">
        <v>34</v>
      </c>
      <c r="J12" s="102">
        <v>3</v>
      </c>
      <c r="K12" s="104">
        <v>0</v>
      </c>
      <c r="L12" s="58" t="s">
        <v>31</v>
      </c>
      <c r="M12" s="60">
        <v>2</v>
      </c>
    </row>
    <row r="13" spans="1:15" ht="21.95" customHeight="1">
      <c r="A13" s="58">
        <v>7</v>
      </c>
      <c r="B13" s="105" t="s">
        <v>42</v>
      </c>
      <c r="C13" s="61" t="s">
        <v>41</v>
      </c>
      <c r="D13" s="61" t="s">
        <v>26</v>
      </c>
      <c r="E13" s="62" t="s">
        <v>37</v>
      </c>
      <c r="F13" s="62" t="s">
        <v>28</v>
      </c>
      <c r="G13" s="62" t="s">
        <v>29</v>
      </c>
      <c r="H13" s="62" t="s">
        <v>1</v>
      </c>
      <c r="I13" s="99" t="s">
        <v>34</v>
      </c>
      <c r="J13" s="102">
        <v>3</v>
      </c>
      <c r="K13" s="104">
        <v>0</v>
      </c>
      <c r="L13" s="58" t="s">
        <v>31</v>
      </c>
      <c r="M13" s="60">
        <v>2</v>
      </c>
    </row>
    <row r="14" spans="1:15" ht="21.95" customHeight="1">
      <c r="A14" s="58">
        <v>8</v>
      </c>
      <c r="B14" s="105" t="s">
        <v>42</v>
      </c>
      <c r="C14" s="61" t="s">
        <v>41</v>
      </c>
      <c r="D14" s="61" t="s">
        <v>26</v>
      </c>
      <c r="E14" s="62" t="s">
        <v>38</v>
      </c>
      <c r="F14" s="62" t="s">
        <v>39</v>
      </c>
      <c r="G14" s="62" t="s">
        <v>29</v>
      </c>
      <c r="H14" s="62" t="s">
        <v>1</v>
      </c>
      <c r="I14" s="99" t="s">
        <v>34</v>
      </c>
      <c r="J14" s="102">
        <v>3</v>
      </c>
      <c r="K14" s="104">
        <v>0</v>
      </c>
      <c r="L14" s="58" t="s">
        <v>31</v>
      </c>
      <c r="M14" s="60">
        <v>2</v>
      </c>
    </row>
    <row r="15" spans="1:15" ht="21.95" customHeight="1">
      <c r="A15" s="58">
        <v>9</v>
      </c>
      <c r="B15" s="100" t="s">
        <v>43</v>
      </c>
      <c r="C15" s="61" t="s">
        <v>44</v>
      </c>
      <c r="D15" s="113" t="s">
        <v>45</v>
      </c>
      <c r="E15" s="62" t="s">
        <v>46</v>
      </c>
      <c r="F15" s="62" t="s">
        <v>28</v>
      </c>
      <c r="G15" s="62" t="s">
        <v>29</v>
      </c>
      <c r="H15" s="62" t="s">
        <v>1</v>
      </c>
      <c r="I15" s="99" t="s">
        <v>34</v>
      </c>
      <c r="J15" s="102">
        <v>1.3</v>
      </c>
      <c r="K15" s="104">
        <v>0</v>
      </c>
      <c r="L15" s="58" t="s">
        <v>31</v>
      </c>
      <c r="M15" s="60">
        <v>2</v>
      </c>
    </row>
    <row r="16" spans="1:15" ht="21.95" customHeight="1">
      <c r="A16" s="58">
        <v>10</v>
      </c>
      <c r="B16" s="100" t="s">
        <v>43</v>
      </c>
      <c r="C16" s="61" t="s">
        <v>44</v>
      </c>
      <c r="D16" s="113" t="s">
        <v>45</v>
      </c>
      <c r="E16" s="62" t="s">
        <v>32</v>
      </c>
      <c r="F16" s="62" t="s">
        <v>33</v>
      </c>
      <c r="G16" s="62" t="s">
        <v>29</v>
      </c>
      <c r="H16" s="62" t="s">
        <v>1</v>
      </c>
      <c r="I16" s="99" t="s">
        <v>34</v>
      </c>
      <c r="J16" s="102">
        <v>3</v>
      </c>
      <c r="K16" s="104">
        <v>0</v>
      </c>
      <c r="L16" s="58" t="s">
        <v>31</v>
      </c>
      <c r="M16" s="60">
        <v>2</v>
      </c>
    </row>
    <row r="17" spans="1:13" ht="21.95" customHeight="1">
      <c r="A17" s="58">
        <v>11</v>
      </c>
      <c r="B17" s="100" t="s">
        <v>47</v>
      </c>
      <c r="C17" s="61" t="s">
        <v>44</v>
      </c>
      <c r="D17" s="113" t="s">
        <v>45</v>
      </c>
      <c r="E17" s="62" t="s">
        <v>48</v>
      </c>
      <c r="F17" s="62" t="s">
        <v>28</v>
      </c>
      <c r="G17" s="62" t="s">
        <v>29</v>
      </c>
      <c r="H17" s="62" t="s">
        <v>1</v>
      </c>
      <c r="I17" s="99" t="s">
        <v>34</v>
      </c>
      <c r="J17" s="102">
        <v>1.4</v>
      </c>
      <c r="K17" s="104">
        <v>0</v>
      </c>
      <c r="L17" s="58" t="s">
        <v>31</v>
      </c>
      <c r="M17" s="60">
        <v>2</v>
      </c>
    </row>
    <row r="18" spans="1:13" ht="21.95" customHeight="1">
      <c r="A18" s="58">
        <v>12</v>
      </c>
      <c r="B18" s="100" t="s">
        <v>47</v>
      </c>
      <c r="C18" s="61" t="s">
        <v>44</v>
      </c>
      <c r="D18" s="113" t="s">
        <v>45</v>
      </c>
      <c r="E18" s="62" t="s">
        <v>49</v>
      </c>
      <c r="F18" s="62" t="s">
        <v>33</v>
      </c>
      <c r="G18" s="62" t="s">
        <v>29</v>
      </c>
      <c r="H18" s="62" t="s">
        <v>1</v>
      </c>
      <c r="I18" s="99" t="s">
        <v>34</v>
      </c>
      <c r="J18" s="102">
        <v>3</v>
      </c>
      <c r="K18" s="104">
        <v>0</v>
      </c>
      <c r="L18" s="58" t="s">
        <v>31</v>
      </c>
      <c r="M18" s="60">
        <v>2</v>
      </c>
    </row>
    <row r="19" spans="1:13" ht="21.95" customHeight="1">
      <c r="A19" s="58">
        <v>13</v>
      </c>
      <c r="B19" s="100" t="s">
        <v>50</v>
      </c>
      <c r="C19" s="61" t="s">
        <v>44</v>
      </c>
      <c r="D19" s="113" t="s">
        <v>45</v>
      </c>
      <c r="E19" s="62" t="s">
        <v>51</v>
      </c>
      <c r="F19" s="62" t="s">
        <v>28</v>
      </c>
      <c r="G19" s="62" t="s">
        <v>29</v>
      </c>
      <c r="H19" s="62" t="s">
        <v>1</v>
      </c>
      <c r="I19" s="99" t="s">
        <v>34</v>
      </c>
      <c r="J19" s="102">
        <v>1.4</v>
      </c>
      <c r="K19" s="104">
        <v>0</v>
      </c>
      <c r="L19" s="58" t="s">
        <v>31</v>
      </c>
      <c r="M19" s="60">
        <v>2</v>
      </c>
    </row>
    <row r="20" spans="1:13" ht="21.95" customHeight="1">
      <c r="A20" s="58">
        <v>14</v>
      </c>
      <c r="B20" s="100" t="s">
        <v>50</v>
      </c>
      <c r="C20" s="61" t="s">
        <v>44</v>
      </c>
      <c r="D20" s="113" t="s">
        <v>45</v>
      </c>
      <c r="E20" s="62" t="s">
        <v>49</v>
      </c>
      <c r="F20" s="62" t="s">
        <v>33</v>
      </c>
      <c r="G20" s="62" t="s">
        <v>29</v>
      </c>
      <c r="H20" s="62" t="s">
        <v>1</v>
      </c>
      <c r="I20" s="99" t="s">
        <v>34</v>
      </c>
      <c r="J20" s="102">
        <v>3</v>
      </c>
      <c r="K20" s="104">
        <v>0</v>
      </c>
      <c r="L20" s="58" t="s">
        <v>31</v>
      </c>
      <c r="M20" s="60">
        <v>2</v>
      </c>
    </row>
    <row r="21" spans="1:13" ht="21.95" customHeight="1">
      <c r="A21" s="58">
        <v>15</v>
      </c>
      <c r="B21" s="111" t="s">
        <v>52</v>
      </c>
      <c r="C21" s="61" t="s">
        <v>36</v>
      </c>
      <c r="D21" s="61" t="s">
        <v>26</v>
      </c>
      <c r="E21" s="62" t="s">
        <v>53</v>
      </c>
      <c r="F21" s="62" t="s">
        <v>28</v>
      </c>
      <c r="G21" s="62" t="s">
        <v>29</v>
      </c>
      <c r="H21" s="62" t="s">
        <v>1</v>
      </c>
      <c r="I21" s="99" t="s">
        <v>54</v>
      </c>
      <c r="J21" s="102">
        <v>1.25</v>
      </c>
      <c r="K21" s="104">
        <v>0</v>
      </c>
      <c r="L21" s="58" t="s">
        <v>31</v>
      </c>
      <c r="M21" s="60">
        <v>2</v>
      </c>
    </row>
    <row r="22" spans="1:13" ht="21.95" customHeight="1">
      <c r="A22" s="58">
        <v>16</v>
      </c>
      <c r="B22" s="111" t="s">
        <v>52</v>
      </c>
      <c r="C22" s="61" t="s">
        <v>36</v>
      </c>
      <c r="D22" s="61" t="s">
        <v>26</v>
      </c>
      <c r="E22" s="62" t="s">
        <v>55</v>
      </c>
      <c r="F22" s="62" t="s">
        <v>56</v>
      </c>
      <c r="G22" s="62" t="s">
        <v>29</v>
      </c>
      <c r="H22" s="62" t="s">
        <v>1</v>
      </c>
      <c r="I22" s="99" t="s">
        <v>54</v>
      </c>
      <c r="J22" s="102">
        <v>4</v>
      </c>
      <c r="K22" s="104">
        <v>0</v>
      </c>
      <c r="L22" s="58" t="s">
        <v>31</v>
      </c>
      <c r="M22" s="60">
        <v>2</v>
      </c>
    </row>
    <row r="23" spans="1:13" ht="21.95" customHeight="1">
      <c r="A23" s="58">
        <v>17</v>
      </c>
      <c r="B23" s="111" t="s">
        <v>57</v>
      </c>
      <c r="C23" s="61" t="s">
        <v>36</v>
      </c>
      <c r="D23" s="61" t="s">
        <v>26</v>
      </c>
      <c r="E23" s="62" t="s">
        <v>53</v>
      </c>
      <c r="F23" s="62" t="s">
        <v>28</v>
      </c>
      <c r="G23" s="62" t="s">
        <v>29</v>
      </c>
      <c r="H23" s="62" t="s">
        <v>1</v>
      </c>
      <c r="I23" s="99" t="s">
        <v>54</v>
      </c>
      <c r="J23" s="102">
        <v>1.25</v>
      </c>
      <c r="K23" s="104">
        <v>0</v>
      </c>
      <c r="L23" s="58" t="s">
        <v>31</v>
      </c>
      <c r="M23" s="60">
        <v>2</v>
      </c>
    </row>
    <row r="24" spans="1:13" ht="21.95" customHeight="1">
      <c r="A24" s="58">
        <v>18</v>
      </c>
      <c r="B24" s="111" t="s">
        <v>57</v>
      </c>
      <c r="C24" s="61" t="s">
        <v>36</v>
      </c>
      <c r="D24" s="61" t="s">
        <v>26</v>
      </c>
      <c r="E24" s="62" t="s">
        <v>58</v>
      </c>
      <c r="F24" s="62" t="s">
        <v>33</v>
      </c>
      <c r="G24" s="62" t="s">
        <v>29</v>
      </c>
      <c r="H24" s="62" t="s">
        <v>1</v>
      </c>
      <c r="I24" s="99" t="s">
        <v>54</v>
      </c>
      <c r="J24" s="102">
        <v>4</v>
      </c>
      <c r="K24" s="104">
        <v>0</v>
      </c>
      <c r="L24" s="58" t="s">
        <v>31</v>
      </c>
      <c r="M24" s="60">
        <v>2</v>
      </c>
    </row>
    <row r="25" spans="1:13" ht="21.95" customHeight="1">
      <c r="A25" s="58">
        <v>19</v>
      </c>
      <c r="B25" s="112" t="s">
        <v>59</v>
      </c>
      <c r="C25" s="61" t="s">
        <v>41</v>
      </c>
      <c r="D25" s="61" t="s">
        <v>26</v>
      </c>
      <c r="E25" s="62" t="s">
        <v>53</v>
      </c>
      <c r="F25" s="62" t="s">
        <v>28</v>
      </c>
      <c r="G25" s="62" t="s">
        <v>29</v>
      </c>
      <c r="H25" s="62" t="s">
        <v>1</v>
      </c>
      <c r="I25" s="99" t="s">
        <v>54</v>
      </c>
      <c r="J25" s="102">
        <v>1.25</v>
      </c>
      <c r="K25" s="104">
        <v>0</v>
      </c>
      <c r="L25" s="58" t="s">
        <v>31</v>
      </c>
      <c r="M25" s="60">
        <v>2</v>
      </c>
    </row>
    <row r="26" spans="1:13" ht="21.95" customHeight="1">
      <c r="A26" s="58">
        <v>20</v>
      </c>
      <c r="B26" s="112" t="s">
        <v>59</v>
      </c>
      <c r="C26" s="61" t="s">
        <v>41</v>
      </c>
      <c r="D26" s="61" t="s">
        <v>26</v>
      </c>
      <c r="E26" s="62" t="s">
        <v>60</v>
      </c>
      <c r="F26" s="62" t="s">
        <v>33</v>
      </c>
      <c r="G26" s="62" t="s">
        <v>29</v>
      </c>
      <c r="H26" s="62" t="s">
        <v>1</v>
      </c>
      <c r="I26" s="99" t="s">
        <v>54</v>
      </c>
      <c r="J26" s="102">
        <v>4</v>
      </c>
      <c r="K26" s="104">
        <v>0</v>
      </c>
      <c r="L26" s="58" t="s">
        <v>31</v>
      </c>
      <c r="M26" s="60">
        <v>2</v>
      </c>
    </row>
    <row r="27" spans="1:13" ht="21.95" customHeight="1">
      <c r="A27" s="58">
        <v>21</v>
      </c>
      <c r="B27" s="63" t="s">
        <v>61</v>
      </c>
      <c r="C27" s="61" t="s">
        <v>41</v>
      </c>
      <c r="D27" s="61" t="s">
        <v>26</v>
      </c>
      <c r="E27" s="62" t="s">
        <v>37</v>
      </c>
      <c r="F27" s="62" t="s">
        <v>28</v>
      </c>
      <c r="G27" s="62" t="s">
        <v>29</v>
      </c>
      <c r="H27" s="62" t="s">
        <v>1</v>
      </c>
      <c r="I27" s="99" t="s">
        <v>62</v>
      </c>
      <c r="J27" s="102">
        <v>3</v>
      </c>
      <c r="K27" s="104">
        <v>0</v>
      </c>
      <c r="L27" s="58" t="s">
        <v>31</v>
      </c>
      <c r="M27" s="60">
        <v>2</v>
      </c>
    </row>
    <row r="28" spans="1:13" ht="21.95" customHeight="1">
      <c r="A28" s="58">
        <v>22</v>
      </c>
      <c r="B28" s="63" t="s">
        <v>61</v>
      </c>
      <c r="C28" s="61" t="s">
        <v>41</v>
      </c>
      <c r="D28" s="61" t="s">
        <v>26</v>
      </c>
      <c r="E28" s="62" t="s">
        <v>49</v>
      </c>
      <c r="F28" s="62" t="s">
        <v>33</v>
      </c>
      <c r="G28" s="62" t="s">
        <v>29</v>
      </c>
      <c r="H28" s="62" t="s">
        <v>1</v>
      </c>
      <c r="I28" s="99" t="s">
        <v>62</v>
      </c>
      <c r="J28" s="102">
        <v>3</v>
      </c>
      <c r="K28" s="104">
        <v>0</v>
      </c>
      <c r="L28" s="58" t="s">
        <v>31</v>
      </c>
      <c r="M28" s="60">
        <v>2</v>
      </c>
    </row>
    <row r="29" spans="1:13" ht="21.95" customHeight="1">
      <c r="A29" s="58">
        <v>23</v>
      </c>
      <c r="B29" s="112" t="s">
        <v>63</v>
      </c>
      <c r="C29" s="61" t="s">
        <v>44</v>
      </c>
      <c r="D29" s="113" t="s">
        <v>45</v>
      </c>
      <c r="E29" s="62" t="s">
        <v>64</v>
      </c>
      <c r="F29" s="62" t="s">
        <v>28</v>
      </c>
      <c r="G29" s="62" t="s">
        <v>29</v>
      </c>
      <c r="H29" s="62" t="s">
        <v>1</v>
      </c>
      <c r="I29" s="99" t="s">
        <v>54</v>
      </c>
      <c r="J29" s="102">
        <v>0.3</v>
      </c>
      <c r="K29" s="104">
        <v>0</v>
      </c>
      <c r="L29" s="58" t="s">
        <v>31</v>
      </c>
      <c r="M29" s="60">
        <v>2</v>
      </c>
    </row>
    <row r="30" spans="1:13" ht="21.95" customHeight="1">
      <c r="A30" s="58">
        <v>24</v>
      </c>
      <c r="B30" s="112" t="s">
        <v>63</v>
      </c>
      <c r="C30" s="61" t="s">
        <v>44</v>
      </c>
      <c r="D30" s="113" t="s">
        <v>45</v>
      </c>
      <c r="E30" s="62" t="s">
        <v>65</v>
      </c>
      <c r="F30" s="62" t="s">
        <v>66</v>
      </c>
      <c r="G30" s="62" t="s">
        <v>29</v>
      </c>
      <c r="H30" s="62" t="s">
        <v>1</v>
      </c>
      <c r="I30" s="99" t="s">
        <v>54</v>
      </c>
      <c r="J30" s="102">
        <v>2</v>
      </c>
      <c r="K30" s="104">
        <v>0</v>
      </c>
      <c r="L30" s="58" t="s">
        <v>31</v>
      </c>
      <c r="M30" s="60">
        <v>2</v>
      </c>
    </row>
    <row r="31" spans="1:13" ht="21.95" customHeight="1">
      <c r="A31" s="58">
        <v>25</v>
      </c>
      <c r="B31" s="100" t="s">
        <v>67</v>
      </c>
      <c r="C31" s="61" t="s">
        <v>25</v>
      </c>
      <c r="D31" s="61" t="s">
        <v>26</v>
      </c>
      <c r="E31" s="62" t="s">
        <v>37</v>
      </c>
      <c r="F31" s="62" t="s">
        <v>28</v>
      </c>
      <c r="G31" s="62" t="s">
        <v>29</v>
      </c>
      <c r="H31" s="62" t="s">
        <v>1</v>
      </c>
      <c r="I31" s="99" t="s">
        <v>68</v>
      </c>
      <c r="J31" s="102">
        <v>3</v>
      </c>
      <c r="K31" s="104">
        <v>0</v>
      </c>
      <c r="L31" s="58" t="s">
        <v>31</v>
      </c>
      <c r="M31" s="60">
        <v>2</v>
      </c>
    </row>
    <row r="32" spans="1:13" ht="21.95" customHeight="1">
      <c r="A32" s="58">
        <v>26</v>
      </c>
      <c r="B32" s="100" t="s">
        <v>67</v>
      </c>
      <c r="C32" s="61" t="s">
        <v>25</v>
      </c>
      <c r="D32" s="61" t="s">
        <v>26</v>
      </c>
      <c r="E32" s="62" t="s">
        <v>69</v>
      </c>
      <c r="F32" s="62" t="s">
        <v>39</v>
      </c>
      <c r="G32" s="62" t="s">
        <v>29</v>
      </c>
      <c r="H32" s="62" t="s">
        <v>1</v>
      </c>
      <c r="I32" s="99" t="s">
        <v>68</v>
      </c>
      <c r="J32" s="102">
        <v>1</v>
      </c>
      <c r="K32" s="104">
        <v>0</v>
      </c>
      <c r="L32" s="58" t="s">
        <v>31</v>
      </c>
      <c r="M32" s="60">
        <v>2</v>
      </c>
    </row>
    <row r="33" spans="1:13" ht="21.95" customHeight="1">
      <c r="A33" s="58">
        <v>27</v>
      </c>
      <c r="B33" s="100" t="s">
        <v>70</v>
      </c>
      <c r="C33" s="61" t="s">
        <v>36</v>
      </c>
      <c r="D33" s="61" t="s">
        <v>26</v>
      </c>
      <c r="E33" s="62" t="s">
        <v>37</v>
      </c>
      <c r="F33" s="62" t="s">
        <v>28</v>
      </c>
      <c r="G33" s="62" t="s">
        <v>29</v>
      </c>
      <c r="H33" s="62" t="s">
        <v>1</v>
      </c>
      <c r="I33" s="99" t="s">
        <v>68</v>
      </c>
      <c r="J33" s="102">
        <v>3</v>
      </c>
      <c r="K33" s="104">
        <v>0</v>
      </c>
      <c r="L33" s="58" t="s">
        <v>31</v>
      </c>
      <c r="M33" s="60">
        <v>2</v>
      </c>
    </row>
    <row r="34" spans="1:13" ht="21.95" customHeight="1">
      <c r="A34" s="58">
        <v>28</v>
      </c>
      <c r="B34" s="100" t="s">
        <v>70</v>
      </c>
      <c r="C34" s="61" t="s">
        <v>36</v>
      </c>
      <c r="D34" s="61" t="s">
        <v>26</v>
      </c>
      <c r="E34" s="62" t="s">
        <v>69</v>
      </c>
      <c r="F34" s="62" t="s">
        <v>39</v>
      </c>
      <c r="G34" s="62" t="s">
        <v>29</v>
      </c>
      <c r="H34" s="62" t="s">
        <v>1</v>
      </c>
      <c r="I34" s="99" t="s">
        <v>68</v>
      </c>
      <c r="J34" s="102">
        <v>1</v>
      </c>
      <c r="K34" s="104">
        <v>0</v>
      </c>
      <c r="L34" s="58" t="s">
        <v>31</v>
      </c>
      <c r="M34" s="60">
        <v>2</v>
      </c>
    </row>
    <row r="35" spans="1:13" ht="21.95" customHeight="1">
      <c r="A35" s="58">
        <v>29</v>
      </c>
      <c r="B35" s="100" t="s">
        <v>71</v>
      </c>
      <c r="C35" s="61" t="s">
        <v>41</v>
      </c>
      <c r="D35" s="61" t="s">
        <v>26</v>
      </c>
      <c r="E35" s="62" t="s">
        <v>37</v>
      </c>
      <c r="F35" s="62" t="s">
        <v>28</v>
      </c>
      <c r="G35" s="62" t="s">
        <v>29</v>
      </c>
      <c r="H35" s="62" t="s">
        <v>1</v>
      </c>
      <c r="I35" s="99" t="s">
        <v>68</v>
      </c>
      <c r="J35" s="102">
        <v>3</v>
      </c>
      <c r="K35" s="104">
        <v>0</v>
      </c>
      <c r="L35" s="58" t="s">
        <v>31</v>
      </c>
      <c r="M35" s="60">
        <v>2</v>
      </c>
    </row>
    <row r="36" spans="1:13" ht="21.95" customHeight="1">
      <c r="A36" s="58">
        <v>30</v>
      </c>
      <c r="B36" s="100" t="s">
        <v>71</v>
      </c>
      <c r="C36" s="61" t="s">
        <v>41</v>
      </c>
      <c r="D36" s="61" t="s">
        <v>26</v>
      </c>
      <c r="E36" s="62" t="s">
        <v>69</v>
      </c>
      <c r="F36" s="62" t="s">
        <v>39</v>
      </c>
      <c r="G36" s="62" t="s">
        <v>29</v>
      </c>
      <c r="H36" s="62" t="s">
        <v>1</v>
      </c>
      <c r="I36" s="99" t="s">
        <v>68</v>
      </c>
      <c r="J36" s="102">
        <v>1</v>
      </c>
      <c r="K36" s="104">
        <v>0</v>
      </c>
      <c r="L36" s="58" t="s">
        <v>31</v>
      </c>
      <c r="M36" s="60">
        <v>2</v>
      </c>
    </row>
    <row r="37" spans="1:13" ht="21.95" customHeight="1">
      <c r="A37" s="58">
        <v>31</v>
      </c>
      <c r="B37" s="105" t="s">
        <v>72</v>
      </c>
      <c r="C37" s="61" t="s">
        <v>36</v>
      </c>
      <c r="D37" s="61" t="s">
        <v>26</v>
      </c>
      <c r="E37" s="62" t="s">
        <v>37</v>
      </c>
      <c r="F37" s="62" t="s">
        <v>28</v>
      </c>
      <c r="G37" s="62" t="s">
        <v>29</v>
      </c>
      <c r="H37" s="62" t="s">
        <v>1</v>
      </c>
      <c r="I37" s="99" t="s">
        <v>68</v>
      </c>
      <c r="J37" s="102">
        <v>3</v>
      </c>
      <c r="K37" s="104">
        <v>0</v>
      </c>
      <c r="L37" s="58" t="s">
        <v>31</v>
      </c>
      <c r="M37" s="60">
        <v>2</v>
      </c>
    </row>
    <row r="38" spans="1:13" ht="21.95" customHeight="1">
      <c r="A38" s="58">
        <v>32</v>
      </c>
      <c r="B38" s="105" t="s">
        <v>72</v>
      </c>
      <c r="C38" s="61" t="s">
        <v>36</v>
      </c>
      <c r="D38" s="61" t="s">
        <v>26</v>
      </c>
      <c r="E38" s="62" t="s">
        <v>69</v>
      </c>
      <c r="F38" s="62" t="s">
        <v>39</v>
      </c>
      <c r="G38" s="62" t="s">
        <v>29</v>
      </c>
      <c r="H38" s="62" t="s">
        <v>1</v>
      </c>
      <c r="I38" s="99" t="s">
        <v>68</v>
      </c>
      <c r="J38" s="102">
        <v>1</v>
      </c>
      <c r="K38" s="104">
        <v>0</v>
      </c>
      <c r="L38" s="58" t="s">
        <v>31</v>
      </c>
      <c r="M38" s="60">
        <v>2</v>
      </c>
    </row>
    <row r="39" spans="1:13" ht="21.95" customHeight="1">
      <c r="A39" s="58">
        <v>33</v>
      </c>
      <c r="B39" s="63" t="s">
        <v>73</v>
      </c>
      <c r="C39" s="61" t="s">
        <v>44</v>
      </c>
      <c r="D39" s="113" t="s">
        <v>45</v>
      </c>
      <c r="E39" s="62" t="s">
        <v>37</v>
      </c>
      <c r="F39" s="62" t="s">
        <v>28</v>
      </c>
      <c r="G39" s="62" t="s">
        <v>29</v>
      </c>
      <c r="H39" s="62" t="s">
        <v>1</v>
      </c>
      <c r="I39" s="99" t="s">
        <v>68</v>
      </c>
      <c r="J39" s="102">
        <v>3</v>
      </c>
      <c r="K39" s="104">
        <v>0</v>
      </c>
      <c r="L39" s="58" t="s">
        <v>31</v>
      </c>
      <c r="M39" s="60">
        <v>2</v>
      </c>
    </row>
    <row r="40" spans="1:13" ht="21.95" customHeight="1">
      <c r="A40" s="58">
        <v>34</v>
      </c>
      <c r="B40" s="63" t="s">
        <v>73</v>
      </c>
      <c r="C40" s="61" t="s">
        <v>44</v>
      </c>
      <c r="D40" s="113" t="s">
        <v>45</v>
      </c>
      <c r="E40" s="62" t="s">
        <v>69</v>
      </c>
      <c r="F40" s="62" t="s">
        <v>39</v>
      </c>
      <c r="G40" s="62" t="s">
        <v>29</v>
      </c>
      <c r="H40" s="62" t="s">
        <v>1</v>
      </c>
      <c r="I40" s="99" t="s">
        <v>68</v>
      </c>
      <c r="J40" s="102">
        <v>1</v>
      </c>
      <c r="K40" s="104">
        <v>0</v>
      </c>
      <c r="L40" s="58" t="s">
        <v>31</v>
      </c>
      <c r="M40" s="60">
        <v>2</v>
      </c>
    </row>
    <row r="41" spans="1:13" ht="21.95" customHeight="1">
      <c r="A41" s="58">
        <v>35</v>
      </c>
      <c r="B41" s="63" t="s">
        <v>74</v>
      </c>
      <c r="C41" s="61" t="s">
        <v>44</v>
      </c>
      <c r="D41" s="113" t="s">
        <v>45</v>
      </c>
      <c r="E41" s="62" t="s">
        <v>75</v>
      </c>
      <c r="F41" s="62" t="s">
        <v>28</v>
      </c>
      <c r="G41" s="62" t="s">
        <v>29</v>
      </c>
      <c r="H41" s="62" t="s">
        <v>1</v>
      </c>
      <c r="I41" s="99" t="s">
        <v>34</v>
      </c>
      <c r="J41" s="102">
        <v>6</v>
      </c>
      <c r="K41" s="104">
        <v>0</v>
      </c>
      <c r="L41" s="58" t="s">
        <v>31</v>
      </c>
      <c r="M41" s="60">
        <v>2</v>
      </c>
    </row>
    <row r="42" spans="1:13" ht="21.95" customHeight="1">
      <c r="A42" s="58">
        <v>36</v>
      </c>
      <c r="B42" s="63" t="s">
        <v>74</v>
      </c>
      <c r="C42" s="61" t="s">
        <v>44</v>
      </c>
      <c r="D42" s="113" t="s">
        <v>45</v>
      </c>
      <c r="E42" s="62" t="s">
        <v>76</v>
      </c>
      <c r="F42" s="62" t="s">
        <v>56</v>
      </c>
      <c r="G42" s="62" t="s">
        <v>29</v>
      </c>
      <c r="H42" s="62" t="s">
        <v>1</v>
      </c>
      <c r="I42" s="99" t="s">
        <v>34</v>
      </c>
      <c r="J42" s="102">
        <v>4</v>
      </c>
      <c r="K42" s="104">
        <v>0</v>
      </c>
      <c r="L42" s="58" t="s">
        <v>31</v>
      </c>
      <c r="M42" s="60">
        <v>2</v>
      </c>
    </row>
    <row r="43" spans="1:13" ht="21.95" customHeight="1">
      <c r="A43" s="58">
        <v>37</v>
      </c>
      <c r="B43" s="63" t="s">
        <v>77</v>
      </c>
      <c r="C43" s="61" t="s">
        <v>44</v>
      </c>
      <c r="D43" s="113" t="s">
        <v>45</v>
      </c>
      <c r="E43" s="62" t="s">
        <v>37</v>
      </c>
      <c r="F43" s="62" t="s">
        <v>28</v>
      </c>
      <c r="G43" s="62" t="s">
        <v>29</v>
      </c>
      <c r="H43" s="62" t="s">
        <v>1</v>
      </c>
      <c r="I43" s="99" t="s">
        <v>68</v>
      </c>
      <c r="J43" s="102">
        <v>3</v>
      </c>
      <c r="K43" s="104">
        <v>0</v>
      </c>
      <c r="L43" s="58" t="s">
        <v>31</v>
      </c>
      <c r="M43" s="60">
        <v>2</v>
      </c>
    </row>
    <row r="44" spans="1:13" ht="21.95" customHeight="1">
      <c r="A44" s="58">
        <v>38</v>
      </c>
      <c r="B44" s="63" t="s">
        <v>77</v>
      </c>
      <c r="C44" s="61" t="s">
        <v>44</v>
      </c>
      <c r="D44" s="113" t="s">
        <v>45</v>
      </c>
      <c r="E44" s="62" t="s">
        <v>69</v>
      </c>
      <c r="F44" s="62" t="s">
        <v>39</v>
      </c>
      <c r="G44" s="62" t="s">
        <v>29</v>
      </c>
      <c r="H44" s="62" t="s">
        <v>1</v>
      </c>
      <c r="I44" s="99" t="s">
        <v>68</v>
      </c>
      <c r="J44" s="102">
        <v>1</v>
      </c>
      <c r="K44" s="104">
        <v>0</v>
      </c>
      <c r="L44" s="58" t="s">
        <v>31</v>
      </c>
      <c r="M44" s="60">
        <v>2</v>
      </c>
    </row>
    <row r="45" spans="1:13" ht="21.95" customHeight="1">
      <c r="A45" s="58">
        <v>39</v>
      </c>
      <c r="B45" s="63" t="s">
        <v>78</v>
      </c>
      <c r="C45" s="61" t="s">
        <v>79</v>
      </c>
      <c r="D45" s="61" t="s">
        <v>26</v>
      </c>
      <c r="E45" s="62" t="s">
        <v>37</v>
      </c>
      <c r="F45" s="62" t="s">
        <v>28</v>
      </c>
      <c r="G45" s="62" t="s">
        <v>29</v>
      </c>
      <c r="H45" s="62" t="s">
        <v>1</v>
      </c>
      <c r="I45" s="99" t="s">
        <v>80</v>
      </c>
      <c r="J45" s="102">
        <v>3</v>
      </c>
      <c r="K45" s="104">
        <v>0</v>
      </c>
      <c r="L45" s="58" t="s">
        <v>31</v>
      </c>
      <c r="M45" s="60">
        <v>2</v>
      </c>
    </row>
    <row r="46" spans="1:13" ht="21.95" customHeight="1">
      <c r="A46" s="58">
        <v>40</v>
      </c>
      <c r="B46" s="63" t="s">
        <v>78</v>
      </c>
      <c r="C46" s="61" t="s">
        <v>79</v>
      </c>
      <c r="D46" s="61" t="s">
        <v>26</v>
      </c>
      <c r="E46" s="62" t="s">
        <v>81</v>
      </c>
      <c r="F46" s="62" t="s">
        <v>66</v>
      </c>
      <c r="G46" s="62" t="s">
        <v>29</v>
      </c>
      <c r="H46" s="62" t="s">
        <v>1</v>
      </c>
      <c r="I46" s="99" t="s">
        <v>80</v>
      </c>
      <c r="J46" s="102">
        <v>3</v>
      </c>
      <c r="K46" s="104">
        <v>0</v>
      </c>
      <c r="L46" s="58" t="s">
        <v>31</v>
      </c>
      <c r="M46" s="60">
        <v>2</v>
      </c>
    </row>
    <row r="47" spans="1:13" ht="21.95" customHeight="1">
      <c r="A47" s="58">
        <v>41</v>
      </c>
      <c r="B47" s="62" t="s">
        <v>82</v>
      </c>
      <c r="C47" s="61" t="s">
        <v>83</v>
      </c>
      <c r="D47" s="61" t="s">
        <v>26</v>
      </c>
      <c r="E47" s="62" t="s">
        <v>84</v>
      </c>
      <c r="F47" s="62" t="s">
        <v>28</v>
      </c>
      <c r="G47" s="62" t="s">
        <v>29</v>
      </c>
      <c r="H47" s="62" t="s">
        <v>1</v>
      </c>
      <c r="I47" s="99" t="s">
        <v>85</v>
      </c>
      <c r="J47" s="102">
        <v>1</v>
      </c>
      <c r="K47" s="104">
        <v>0</v>
      </c>
      <c r="L47" s="58" t="s">
        <v>31</v>
      </c>
      <c r="M47" s="60">
        <v>2</v>
      </c>
    </row>
    <row r="48" spans="1:13" ht="21.95" customHeight="1">
      <c r="A48" s="58">
        <v>42</v>
      </c>
      <c r="B48" s="62" t="s">
        <v>82</v>
      </c>
      <c r="C48" s="61" t="s">
        <v>83</v>
      </c>
      <c r="D48" s="61" t="s">
        <v>26</v>
      </c>
      <c r="E48" s="62" t="s">
        <v>86</v>
      </c>
      <c r="F48" s="62" t="s">
        <v>33</v>
      </c>
      <c r="G48" s="62" t="s">
        <v>29</v>
      </c>
      <c r="H48" s="62" t="s">
        <v>1</v>
      </c>
      <c r="I48" s="99" t="s">
        <v>85</v>
      </c>
      <c r="J48" s="102">
        <v>4</v>
      </c>
      <c r="K48" s="104">
        <v>0</v>
      </c>
      <c r="L48" s="58" t="s">
        <v>31</v>
      </c>
      <c r="M48" s="60">
        <v>2</v>
      </c>
    </row>
    <row r="49" spans="1:13" ht="21.95" customHeight="1">
      <c r="A49" s="58">
        <v>43</v>
      </c>
      <c r="B49" s="62" t="s">
        <v>87</v>
      </c>
      <c r="C49" s="61" t="s">
        <v>88</v>
      </c>
      <c r="D49" s="61" t="s">
        <v>26</v>
      </c>
      <c r="E49" s="62" t="s">
        <v>84</v>
      </c>
      <c r="F49" s="62" t="s">
        <v>28</v>
      </c>
      <c r="G49" s="62" t="s">
        <v>29</v>
      </c>
      <c r="H49" s="62" t="s">
        <v>1</v>
      </c>
      <c r="I49" s="99" t="s">
        <v>85</v>
      </c>
      <c r="J49" s="102">
        <v>1</v>
      </c>
      <c r="K49" s="104">
        <v>0</v>
      </c>
      <c r="L49" s="58" t="s">
        <v>31</v>
      </c>
      <c r="M49" s="60">
        <v>2</v>
      </c>
    </row>
    <row r="50" spans="1:13" ht="21.95" customHeight="1">
      <c r="A50" s="58">
        <v>44</v>
      </c>
      <c r="B50" s="62" t="s">
        <v>87</v>
      </c>
      <c r="C50" s="61" t="s">
        <v>88</v>
      </c>
      <c r="D50" s="61" t="s">
        <v>26</v>
      </c>
      <c r="E50" s="62" t="s">
        <v>86</v>
      </c>
      <c r="F50" s="62" t="s">
        <v>33</v>
      </c>
      <c r="G50" s="62" t="s">
        <v>29</v>
      </c>
      <c r="H50" s="62" t="s">
        <v>1</v>
      </c>
      <c r="I50" s="99" t="s">
        <v>85</v>
      </c>
      <c r="J50" s="102">
        <v>4</v>
      </c>
      <c r="K50" s="104">
        <v>0</v>
      </c>
      <c r="L50" s="58" t="s">
        <v>31</v>
      </c>
      <c r="M50" s="60">
        <v>2</v>
      </c>
    </row>
    <row r="51" spans="1:13" ht="21.95" customHeight="1">
      <c r="A51" s="58">
        <v>45</v>
      </c>
      <c r="B51" s="62" t="s">
        <v>89</v>
      </c>
      <c r="C51" s="61" t="s">
        <v>88</v>
      </c>
      <c r="D51" s="61" t="s">
        <v>26</v>
      </c>
      <c r="E51" s="62" t="s">
        <v>84</v>
      </c>
      <c r="F51" s="62" t="s">
        <v>28</v>
      </c>
      <c r="G51" s="62" t="s">
        <v>29</v>
      </c>
      <c r="H51" s="62" t="s">
        <v>1</v>
      </c>
      <c r="I51" s="99" t="s">
        <v>85</v>
      </c>
      <c r="J51" s="102">
        <v>1</v>
      </c>
      <c r="K51" s="104">
        <v>0</v>
      </c>
      <c r="L51" s="58" t="s">
        <v>31</v>
      </c>
      <c r="M51" s="60">
        <v>2</v>
      </c>
    </row>
    <row r="52" spans="1:13" ht="21.95" customHeight="1">
      <c r="A52" s="58">
        <v>46</v>
      </c>
      <c r="B52" s="62" t="s">
        <v>89</v>
      </c>
      <c r="C52" s="61" t="s">
        <v>88</v>
      </c>
      <c r="D52" s="61" t="s">
        <v>26</v>
      </c>
      <c r="E52" s="62" t="s">
        <v>86</v>
      </c>
      <c r="F52" s="62" t="s">
        <v>33</v>
      </c>
      <c r="G52" s="62" t="s">
        <v>29</v>
      </c>
      <c r="H52" s="62" t="s">
        <v>1</v>
      </c>
      <c r="I52" s="99" t="s">
        <v>85</v>
      </c>
      <c r="J52" s="102">
        <v>4</v>
      </c>
      <c r="K52" s="104">
        <v>0</v>
      </c>
      <c r="L52" s="58" t="s">
        <v>31</v>
      </c>
      <c r="M52" s="60">
        <v>2</v>
      </c>
    </row>
    <row r="53" spans="1:13" ht="21.95" customHeight="1">
      <c r="A53" s="58">
        <v>47</v>
      </c>
      <c r="B53" s="62" t="s">
        <v>90</v>
      </c>
      <c r="C53" s="61" t="s">
        <v>91</v>
      </c>
      <c r="D53" s="113" t="s">
        <v>45</v>
      </c>
      <c r="E53" s="62" t="s">
        <v>84</v>
      </c>
      <c r="F53" s="62" t="s">
        <v>28</v>
      </c>
      <c r="G53" s="62" t="s">
        <v>29</v>
      </c>
      <c r="H53" s="62" t="s">
        <v>1</v>
      </c>
      <c r="I53" s="99" t="s">
        <v>85</v>
      </c>
      <c r="J53" s="102">
        <v>1</v>
      </c>
      <c r="K53" s="104">
        <v>0</v>
      </c>
      <c r="L53" s="58" t="s">
        <v>31</v>
      </c>
      <c r="M53" s="60">
        <v>2</v>
      </c>
    </row>
    <row r="54" spans="1:13" ht="21.95" customHeight="1">
      <c r="A54" s="58">
        <v>48</v>
      </c>
      <c r="B54" s="62" t="s">
        <v>90</v>
      </c>
      <c r="C54" s="61" t="s">
        <v>91</v>
      </c>
      <c r="D54" s="113" t="s">
        <v>45</v>
      </c>
      <c r="E54" s="62" t="s">
        <v>86</v>
      </c>
      <c r="F54" s="62" t="s">
        <v>33</v>
      </c>
      <c r="G54" s="62" t="s">
        <v>29</v>
      </c>
      <c r="H54" s="62" t="s">
        <v>1</v>
      </c>
      <c r="I54" s="99" t="s">
        <v>85</v>
      </c>
      <c r="J54" s="102">
        <v>4</v>
      </c>
      <c r="K54" s="104">
        <v>0</v>
      </c>
      <c r="L54" s="58" t="s">
        <v>31</v>
      </c>
      <c r="M54" s="60">
        <v>2</v>
      </c>
    </row>
    <row r="55" spans="1:13" ht="21.95" customHeight="1">
      <c r="A55" s="58">
        <v>49</v>
      </c>
      <c r="B55" s="62" t="s">
        <v>92</v>
      </c>
      <c r="C55" s="61" t="s">
        <v>93</v>
      </c>
      <c r="D55" s="113" t="s">
        <v>45</v>
      </c>
      <c r="E55" s="62" t="s">
        <v>94</v>
      </c>
      <c r="F55" s="62" t="s">
        <v>28</v>
      </c>
      <c r="G55" s="62" t="s">
        <v>29</v>
      </c>
      <c r="H55" s="62" t="s">
        <v>1</v>
      </c>
      <c r="I55" s="99" t="s">
        <v>34</v>
      </c>
      <c r="J55" s="102">
        <v>4</v>
      </c>
      <c r="K55" s="104">
        <v>0</v>
      </c>
      <c r="L55" s="58" t="s">
        <v>31</v>
      </c>
      <c r="M55" s="60">
        <v>2</v>
      </c>
    </row>
    <row r="56" spans="1:13" ht="21.95" customHeight="1">
      <c r="A56" s="58">
        <v>50</v>
      </c>
      <c r="B56" s="62" t="s">
        <v>92</v>
      </c>
      <c r="C56" s="61" t="s">
        <v>93</v>
      </c>
      <c r="D56" s="113" t="s">
        <v>45</v>
      </c>
      <c r="E56" s="62" t="s">
        <v>95</v>
      </c>
      <c r="F56" s="62" t="s">
        <v>33</v>
      </c>
      <c r="G56" s="62" t="s">
        <v>29</v>
      </c>
      <c r="H56" s="62" t="s">
        <v>1</v>
      </c>
      <c r="I56" s="99" t="s">
        <v>34</v>
      </c>
      <c r="J56" s="102">
        <v>2</v>
      </c>
      <c r="K56" s="104">
        <v>0</v>
      </c>
      <c r="L56" s="58" t="s">
        <v>31</v>
      </c>
      <c r="M56" s="60">
        <v>2</v>
      </c>
    </row>
    <row r="57" spans="1:13" ht="21.95" customHeight="1">
      <c r="A57" s="58">
        <v>51</v>
      </c>
      <c r="B57" s="63" t="s">
        <v>96</v>
      </c>
      <c r="C57" s="61" t="s">
        <v>97</v>
      </c>
      <c r="D57" s="113" t="s">
        <v>45</v>
      </c>
      <c r="E57" s="62" t="s">
        <v>37</v>
      </c>
      <c r="F57" s="62" t="s">
        <v>28</v>
      </c>
      <c r="G57" s="62" t="s">
        <v>29</v>
      </c>
      <c r="H57" s="62" t="s">
        <v>1</v>
      </c>
      <c r="I57" s="99" t="s">
        <v>34</v>
      </c>
      <c r="J57" s="102">
        <v>3</v>
      </c>
      <c r="K57" s="104">
        <v>0</v>
      </c>
      <c r="L57" s="58" t="s">
        <v>31</v>
      </c>
      <c r="M57" s="60">
        <v>2</v>
      </c>
    </row>
    <row r="58" spans="1:13" ht="21.95" customHeight="1">
      <c r="A58" s="58">
        <v>52</v>
      </c>
      <c r="B58" s="63" t="s">
        <v>96</v>
      </c>
      <c r="C58" s="61" t="s">
        <v>97</v>
      </c>
      <c r="D58" s="113" t="s">
        <v>45</v>
      </c>
      <c r="E58" s="62" t="s">
        <v>98</v>
      </c>
      <c r="F58" s="62" t="s">
        <v>66</v>
      </c>
      <c r="G58" s="62" t="s">
        <v>29</v>
      </c>
      <c r="H58" s="62" t="s">
        <v>1</v>
      </c>
      <c r="I58" s="99" t="s">
        <v>34</v>
      </c>
      <c r="J58" s="102">
        <v>2</v>
      </c>
      <c r="K58" s="104">
        <v>0</v>
      </c>
      <c r="L58" s="58" t="s">
        <v>31</v>
      </c>
      <c r="M58" s="60">
        <v>2</v>
      </c>
    </row>
    <row r="59" spans="1:13" ht="21.95" customHeight="1">
      <c r="A59" s="58"/>
      <c r="B59" s="63"/>
      <c r="C59" s="61"/>
      <c r="D59" s="113"/>
      <c r="E59" s="62"/>
      <c r="F59" s="62"/>
      <c r="G59" s="62"/>
      <c r="H59" s="62"/>
      <c r="I59" s="99"/>
      <c r="J59" s="102"/>
      <c r="K59" s="104"/>
      <c r="L59" s="58"/>
      <c r="M59" s="60"/>
    </row>
    <row r="60" spans="1:13" ht="21.95" customHeight="1">
      <c r="A60" s="58"/>
      <c r="B60" s="63"/>
      <c r="C60" s="61"/>
      <c r="D60" s="113"/>
      <c r="E60" s="62"/>
      <c r="F60" s="62"/>
      <c r="G60" s="62"/>
      <c r="H60" s="62"/>
      <c r="I60" s="99"/>
      <c r="J60" s="102"/>
      <c r="K60" s="104"/>
      <c r="L60" s="58"/>
      <c r="M60" s="60"/>
    </row>
    <row r="61" spans="1:13" ht="21.95" customHeight="1">
      <c r="A61" s="58"/>
      <c r="B61" s="63"/>
      <c r="C61" s="61"/>
      <c r="D61" s="113"/>
      <c r="E61" s="62"/>
      <c r="F61" s="62"/>
      <c r="G61" s="62"/>
      <c r="H61" s="62"/>
      <c r="I61" s="99"/>
      <c r="J61" s="102"/>
      <c r="K61" s="104"/>
      <c r="L61" s="58"/>
      <c r="M61" s="60"/>
    </row>
    <row r="62" spans="1:13" ht="21.95" customHeight="1">
      <c r="A62" s="58"/>
      <c r="B62" s="63"/>
      <c r="C62" s="61"/>
      <c r="D62" s="113"/>
      <c r="E62" s="62"/>
      <c r="F62" s="62"/>
      <c r="G62" s="62"/>
      <c r="H62" s="62"/>
      <c r="I62" s="99"/>
      <c r="J62" s="102"/>
      <c r="K62" s="104"/>
      <c r="L62" s="58"/>
      <c r="M62" s="60"/>
    </row>
    <row r="63" spans="1:13" ht="21.95" customHeight="1">
      <c r="A63" s="58"/>
      <c r="B63" s="63"/>
      <c r="C63" s="61"/>
      <c r="D63" s="113"/>
      <c r="E63" s="62"/>
      <c r="F63" s="62"/>
      <c r="G63" s="62"/>
      <c r="H63" s="62"/>
      <c r="I63" s="99"/>
      <c r="J63" s="102"/>
      <c r="K63" s="104"/>
      <c r="L63" s="58"/>
      <c r="M63" s="60"/>
    </row>
    <row r="64" spans="1:13" ht="21.95" customHeight="1">
      <c r="A64" s="58"/>
      <c r="B64" s="63"/>
      <c r="C64" s="61"/>
      <c r="D64" s="113"/>
      <c r="E64" s="62"/>
      <c r="F64" s="62"/>
      <c r="G64" s="62"/>
      <c r="H64" s="62"/>
      <c r="I64" s="99"/>
      <c r="J64" s="102"/>
      <c r="K64" s="104"/>
      <c r="L64" s="58"/>
      <c r="M64" s="60"/>
    </row>
    <row r="65" spans="1:13" ht="21.95" customHeight="1">
      <c r="A65" s="58"/>
      <c r="B65" s="63"/>
      <c r="C65" s="61"/>
      <c r="D65" s="113"/>
      <c r="E65" s="62"/>
      <c r="F65" s="62"/>
      <c r="G65" s="62"/>
      <c r="H65" s="62"/>
      <c r="I65" s="99"/>
      <c r="J65" s="102"/>
      <c r="K65" s="104"/>
      <c r="L65" s="58"/>
      <c r="M65" s="60"/>
    </row>
    <row r="66" spans="1:13" ht="21.95" customHeight="1">
      <c r="A66" s="58"/>
      <c r="B66" s="63"/>
      <c r="C66" s="61"/>
      <c r="D66" s="113"/>
      <c r="E66" s="62"/>
      <c r="F66" s="62"/>
      <c r="G66" s="62"/>
      <c r="H66" s="62"/>
      <c r="I66" s="99"/>
      <c r="J66" s="102"/>
      <c r="K66" s="104"/>
      <c r="L66" s="58"/>
      <c r="M66" s="60"/>
    </row>
    <row r="67" spans="1:13" ht="21.95" customHeight="1">
      <c r="A67" s="58"/>
      <c r="B67" s="63"/>
      <c r="C67" s="61"/>
      <c r="D67" s="113"/>
      <c r="E67" s="62"/>
      <c r="F67" s="62"/>
      <c r="G67" s="62"/>
      <c r="H67" s="62"/>
      <c r="I67" s="99"/>
      <c r="J67" s="102"/>
      <c r="K67" s="104"/>
      <c r="L67" s="58"/>
      <c r="M67" s="60"/>
    </row>
    <row r="68" spans="1:13" ht="21.95" customHeight="1">
      <c r="A68" s="58"/>
      <c r="B68" s="63"/>
      <c r="C68" s="61"/>
      <c r="D68" s="113"/>
      <c r="E68" s="62"/>
      <c r="F68" s="62"/>
      <c r="G68" s="62"/>
      <c r="H68" s="62"/>
      <c r="I68" s="99"/>
      <c r="J68" s="102"/>
      <c r="K68" s="104"/>
      <c r="L68" s="58"/>
      <c r="M68" s="60"/>
    </row>
    <row r="69" spans="1:13" ht="21.95" customHeight="1">
      <c r="A69" s="58"/>
      <c r="B69" s="63"/>
      <c r="C69" s="61"/>
      <c r="D69" s="113"/>
      <c r="E69" s="62"/>
      <c r="F69" s="62"/>
      <c r="G69" s="62"/>
      <c r="H69" s="62"/>
      <c r="I69" s="99"/>
      <c r="J69" s="102"/>
      <c r="K69" s="104"/>
      <c r="L69" s="58"/>
      <c r="M69" s="60"/>
    </row>
    <row r="70" spans="1:13" ht="21.95" customHeight="1">
      <c r="A70" s="58"/>
      <c r="B70" s="63"/>
      <c r="C70" s="61"/>
      <c r="D70" s="113"/>
      <c r="E70" s="62"/>
      <c r="F70" s="62"/>
      <c r="G70" s="62"/>
      <c r="H70" s="62"/>
      <c r="I70" s="99"/>
      <c r="J70" s="102"/>
      <c r="K70" s="104"/>
      <c r="L70" s="58"/>
      <c r="M70" s="60"/>
    </row>
    <row r="71" spans="1:13" ht="21.95" customHeight="1">
      <c r="A71" s="58"/>
      <c r="B71" s="63"/>
      <c r="C71" s="61"/>
      <c r="D71" s="113"/>
      <c r="E71" s="62"/>
      <c r="F71" s="62"/>
      <c r="G71" s="62"/>
      <c r="H71" s="62"/>
      <c r="I71" s="99"/>
      <c r="J71" s="102"/>
      <c r="K71" s="104"/>
      <c r="L71" s="58"/>
      <c r="M71" s="60"/>
    </row>
    <row r="72" spans="1:13" ht="21.95" customHeight="1">
      <c r="A72" s="58"/>
      <c r="B72" s="63"/>
      <c r="C72" s="61"/>
      <c r="D72" s="113"/>
      <c r="E72" s="62"/>
      <c r="F72" s="62"/>
      <c r="G72" s="62"/>
      <c r="H72" s="62"/>
      <c r="I72" s="99"/>
      <c r="J72" s="102"/>
      <c r="K72" s="104"/>
      <c r="L72" s="58"/>
      <c r="M72" s="60"/>
    </row>
    <row r="73" spans="1:13" ht="21.95" customHeight="1">
      <c r="A73" s="58"/>
      <c r="B73" s="63"/>
      <c r="C73" s="61"/>
      <c r="D73" s="113"/>
      <c r="E73" s="62"/>
      <c r="F73" s="62"/>
      <c r="G73" s="62"/>
      <c r="H73" s="62"/>
      <c r="I73" s="99"/>
      <c r="J73" s="102"/>
      <c r="K73" s="104"/>
      <c r="L73" s="58"/>
      <c r="M73" s="60"/>
    </row>
    <row r="74" spans="1:13" ht="21.95" customHeight="1">
      <c r="A74" s="58"/>
      <c r="B74" s="63"/>
      <c r="C74" s="61"/>
      <c r="D74" s="113"/>
      <c r="E74" s="62"/>
      <c r="F74" s="62"/>
      <c r="G74" s="62"/>
      <c r="H74" s="62"/>
      <c r="I74" s="99"/>
      <c r="J74" s="102"/>
      <c r="K74" s="104"/>
      <c r="L74" s="58"/>
      <c r="M74" s="60"/>
    </row>
    <row r="75" spans="1:13" ht="21.95" customHeight="1">
      <c r="A75" s="58"/>
      <c r="B75" s="63"/>
      <c r="C75" s="61"/>
      <c r="D75" s="113"/>
      <c r="E75" s="62"/>
      <c r="F75" s="62"/>
      <c r="G75" s="62"/>
      <c r="H75" s="62"/>
      <c r="I75" s="99"/>
      <c r="J75" s="102"/>
      <c r="K75" s="104"/>
      <c r="L75" s="58"/>
      <c r="M75" s="60"/>
    </row>
    <row r="76" spans="1:13" ht="21.95" customHeight="1">
      <c r="A76" s="58"/>
      <c r="B76" s="63"/>
      <c r="C76" s="61"/>
      <c r="D76" s="113"/>
      <c r="E76" s="62"/>
      <c r="F76" s="62"/>
      <c r="G76" s="62"/>
      <c r="H76" s="62"/>
      <c r="I76" s="99"/>
      <c r="J76" s="102"/>
      <c r="K76" s="104"/>
      <c r="L76" s="58"/>
      <c r="M76" s="60"/>
    </row>
    <row r="77" spans="1:13" ht="21.95" customHeight="1">
      <c r="A77" s="58"/>
      <c r="B77" s="63"/>
      <c r="C77" s="61"/>
      <c r="D77" s="113"/>
      <c r="E77" s="62"/>
      <c r="F77" s="62"/>
      <c r="G77" s="62"/>
      <c r="H77" s="62"/>
      <c r="I77" s="99"/>
      <c r="J77" s="102"/>
      <c r="K77" s="104"/>
      <c r="L77" s="58"/>
      <c r="M77" s="60"/>
    </row>
    <row r="78" spans="1:13" ht="21.95" customHeight="1">
      <c r="A78" s="58"/>
      <c r="B78" s="63"/>
      <c r="C78" s="61"/>
      <c r="D78" s="113"/>
      <c r="E78" s="62"/>
      <c r="F78" s="62"/>
      <c r="G78" s="62"/>
      <c r="H78" s="62"/>
      <c r="I78" s="99"/>
      <c r="J78" s="102"/>
      <c r="K78" s="104"/>
      <c r="L78" s="58"/>
      <c r="M78" s="60"/>
    </row>
    <row r="79" spans="1:13" ht="21.95" customHeight="1">
      <c r="A79" s="58"/>
      <c r="B79" s="63"/>
      <c r="C79" s="61"/>
      <c r="D79" s="113"/>
      <c r="E79" s="62"/>
      <c r="F79" s="62"/>
      <c r="G79" s="62"/>
      <c r="H79" s="62"/>
      <c r="I79" s="99"/>
      <c r="J79" s="102"/>
      <c r="K79" s="104"/>
      <c r="L79" s="58"/>
      <c r="M79" s="60"/>
    </row>
    <row r="80" spans="1:13" ht="21.95" customHeight="1">
      <c r="A80" s="58"/>
      <c r="B80" s="63"/>
      <c r="C80" s="61"/>
      <c r="D80" s="113"/>
      <c r="E80" s="62"/>
      <c r="F80" s="62"/>
      <c r="G80" s="62"/>
      <c r="H80" s="62"/>
      <c r="I80" s="99"/>
      <c r="J80" s="102"/>
      <c r="K80" s="104"/>
      <c r="L80" s="58"/>
      <c r="M80" s="60"/>
    </row>
    <row r="81" spans="1:13" ht="21.95" customHeight="1">
      <c r="A81" s="58"/>
      <c r="B81" s="63"/>
      <c r="C81" s="61"/>
      <c r="D81" s="113"/>
      <c r="E81" s="62"/>
      <c r="F81" s="62"/>
      <c r="G81" s="62"/>
      <c r="H81" s="62"/>
      <c r="I81" s="99"/>
      <c r="J81" s="102"/>
      <c r="K81" s="104"/>
      <c r="L81" s="58"/>
      <c r="M81" s="60"/>
    </row>
    <row r="82" spans="1:13" ht="21.95" customHeight="1">
      <c r="A82" s="58"/>
      <c r="B82" s="63"/>
      <c r="C82" s="61"/>
      <c r="D82" s="113"/>
      <c r="E82" s="62"/>
      <c r="F82" s="62"/>
      <c r="G82" s="62"/>
      <c r="H82" s="62"/>
      <c r="I82" s="99"/>
      <c r="J82" s="102"/>
      <c r="K82" s="104"/>
      <c r="L82" s="58"/>
      <c r="M82" s="60"/>
    </row>
    <row r="83" spans="1:13" ht="21.95" customHeight="1">
      <c r="A83" s="58"/>
      <c r="B83" s="63"/>
      <c r="C83" s="61"/>
      <c r="D83" s="113"/>
      <c r="E83" s="62"/>
      <c r="F83" s="62"/>
      <c r="G83" s="62"/>
      <c r="H83" s="62"/>
      <c r="I83" s="99"/>
      <c r="J83" s="102"/>
      <c r="K83" s="104"/>
      <c r="L83" s="58"/>
      <c r="M83" s="60"/>
    </row>
    <row r="84" spans="1:13" ht="21.95" customHeight="1">
      <c r="A84" s="58"/>
      <c r="B84" s="100"/>
      <c r="C84" s="61"/>
      <c r="D84" s="58"/>
      <c r="E84" s="59"/>
      <c r="F84" s="62"/>
      <c r="G84" s="62"/>
      <c r="H84" s="62"/>
      <c r="I84" s="99"/>
      <c r="J84" s="101"/>
      <c r="K84" s="104"/>
      <c r="L84" s="58"/>
      <c r="M84" s="60"/>
    </row>
    <row r="85" spans="1:13" ht="21.95" customHeight="1">
      <c r="A85" s="58"/>
      <c r="B85" s="100"/>
      <c r="C85" s="61"/>
      <c r="D85" s="58"/>
      <c r="E85" s="59"/>
      <c r="F85" s="62"/>
      <c r="G85" s="62"/>
      <c r="H85" s="62"/>
      <c r="I85" s="99"/>
      <c r="J85" s="101"/>
      <c r="K85" s="104"/>
      <c r="L85" s="58"/>
      <c r="M85" s="60"/>
    </row>
    <row r="86" spans="1:13" ht="21.95" customHeight="1">
      <c r="A86" s="58"/>
      <c r="B86" s="100"/>
      <c r="C86" s="61"/>
      <c r="D86" s="58"/>
      <c r="E86" s="59"/>
      <c r="F86" s="62"/>
      <c r="G86" s="62"/>
      <c r="H86" s="62"/>
      <c r="I86" s="99"/>
      <c r="J86" s="101"/>
      <c r="K86" s="104"/>
      <c r="L86" s="58"/>
      <c r="M86" s="60"/>
    </row>
    <row r="87" spans="1:13" ht="21.95" customHeight="1">
      <c r="A87" s="58"/>
      <c r="B87" s="100"/>
      <c r="C87" s="61"/>
      <c r="D87" s="58"/>
      <c r="E87" s="59"/>
      <c r="F87" s="62"/>
      <c r="G87" s="62"/>
      <c r="H87" s="62"/>
      <c r="I87" s="99"/>
      <c r="J87" s="101"/>
      <c r="K87" s="104"/>
      <c r="L87" s="58"/>
      <c r="M87" s="60"/>
    </row>
    <row r="88" spans="1:13" ht="21.95" customHeight="1">
      <c r="A88" s="58"/>
      <c r="B88" s="63"/>
      <c r="C88" s="61"/>
      <c r="D88" s="61"/>
      <c r="E88" s="59"/>
      <c r="F88" s="62"/>
      <c r="G88" s="62"/>
      <c r="H88" s="62"/>
      <c r="I88" s="99"/>
      <c r="J88" s="101"/>
      <c r="K88" s="104"/>
      <c r="L88" s="58"/>
      <c r="M88" s="60"/>
    </row>
    <row r="89" spans="1:13" ht="21.95" customHeight="1">
      <c r="A89" s="58"/>
      <c r="B89" s="63"/>
      <c r="C89" s="61"/>
      <c r="D89" s="61"/>
      <c r="E89" s="59"/>
      <c r="F89" s="62"/>
      <c r="G89" s="62"/>
      <c r="H89" s="62"/>
      <c r="I89" s="99"/>
      <c r="J89" s="101"/>
      <c r="K89" s="104"/>
      <c r="L89" s="58"/>
      <c r="M89" s="60"/>
    </row>
    <row r="90" spans="1:13" ht="21.95" customHeight="1">
      <c r="A90" s="58"/>
      <c r="B90" s="63"/>
      <c r="C90" s="61"/>
      <c r="D90" s="61"/>
      <c r="E90" s="59"/>
      <c r="F90" s="62"/>
      <c r="G90" s="62"/>
      <c r="H90" s="62"/>
      <c r="I90" s="99"/>
      <c r="J90" s="101"/>
      <c r="K90" s="104"/>
      <c r="L90" s="58"/>
      <c r="M90" s="60"/>
    </row>
    <row r="91" spans="1:13" ht="21.95" customHeight="1">
      <c r="A91" s="58"/>
      <c r="B91" s="63"/>
      <c r="C91" s="61"/>
      <c r="D91" s="61"/>
      <c r="E91" s="59"/>
      <c r="F91" s="62"/>
      <c r="G91" s="62"/>
      <c r="H91" s="62"/>
      <c r="I91" s="99"/>
      <c r="J91" s="101"/>
      <c r="K91" s="104"/>
      <c r="L91" s="58"/>
      <c r="M91" s="60"/>
    </row>
    <row r="92" spans="1:13" ht="21.95" customHeight="1">
      <c r="K92" s="64"/>
      <c r="L92" s="69"/>
      <c r="M92" s="3"/>
    </row>
    <row r="93" spans="1:13" ht="21.95" customHeight="1">
      <c r="K93" s="64"/>
      <c r="L93" s="69"/>
      <c r="M93" s="3"/>
    </row>
    <row r="94" spans="1:13" ht="21.95" customHeight="1">
      <c r="K94" s="64"/>
      <c r="L94" s="69"/>
      <c r="M94" s="3"/>
    </row>
    <row r="95" spans="1:13" ht="21.95" customHeight="1">
      <c r="K95" s="64"/>
      <c r="L95" s="69"/>
      <c r="M95" s="3"/>
    </row>
  </sheetData>
  <sheetProtection selectLockedCells="1"/>
  <protectedRanges>
    <protectedRange password="CE28" sqref="H4:I4 H2 B2" name="ช่วง1_2"/>
    <protectedRange password="CE28" sqref="B15:B24" name="ช่วง1_4"/>
    <protectedRange password="CE28" sqref="B10" name="ช่วง1_2_3_1_1"/>
    <protectedRange password="CE28" sqref="B9" name="ช่วง1_2_5_1_1"/>
  </protectedRanges>
  <mergeCells count="5">
    <mergeCell ref="C2:D2"/>
    <mergeCell ref="E2:M2"/>
    <mergeCell ref="B5:C5"/>
    <mergeCell ref="J4:K4"/>
    <mergeCell ref="B4:C4"/>
  </mergeCells>
  <phoneticPr fontId="11" type="noConversion"/>
  <dataValidations count="11">
    <dataValidation type="list" errorStyle="warning" allowBlank="1" showInputMessage="1" showErrorMessage="1" errorTitle="ข้อมูลไม่ถูกต้อง" error="กรุณาเลือกตามรายการที่กำหนดเท่านั้น" sqref="RXN27:RXN29 WBV44:WBV83 VRZ44:VRZ83 VID44:VID83 UYH44:UYH83 UOL44:UOL83 UEP44:UEP83 TUT44:TUT83 TKX44:TKX83 TBB44:TBB83 SRF44:SRF83 SHJ44:SHJ83 RXN44:RXN83 RNR44:RNR83 RDV44:RDV83 QTZ44:QTZ83 QKD44:QKD83 QAH44:QAH83 PQL44:PQL83 PGP44:PGP83 OWT44:OWT83 OMX44:OMX83 ODB44:ODB83 NTF44:NTF83 NJJ44:NJJ83 MZN44:MZN83 MPR44:MPR83 MFV44:MFV83 LVZ44:LVZ83 LMD44:LMD83 LCH44:LCH83 KSL44:KSL83 KIP44:KIP83 JYT44:JYT83 JOX44:JOX83 JFB44:JFB83 IVF44:IVF83 ILJ44:ILJ83 IBN44:IBN83 HRR44:HRR83 HHV44:HHV83 GXZ44:GXZ83 GOD44:GOD83 GEH44:GEH83 FUL44:FUL83 FKP44:FKP83 FAT44:FAT83 EQX44:EQX83 EHB44:EHB83 DXF44:DXF83 DNJ44:DNJ83 DDN44:DDN83 CTR44:CTR83 CJV44:CJV83 BZZ44:BZZ83 BQD44:BQD83 BGH44:BGH83 AWL44:AWL83 AMP44:AMP83 ACT44:ACT83 SX44:SX83 JB44:JB83 WVP44:WVP83 WLT44:WLT83 WBX44:WBX83 VSB44:VSB83 VIF44:VIF83 UYJ44:UYJ83 UON44:UON83 UER44:UER83 TUV44:TUV83 TKZ44:TKZ83 TBD44:TBD83 SRH44:SRH83 SHL44:SHL83 RXP44:RXP83 RNT44:RNT83 RDX44:RDX83 QUB44:QUB83 QKF44:QKF83 QAJ44:QAJ83 PQN44:PQN83 PGR44:PGR83 OWV44:OWV83 OMZ44:OMZ83 ODD44:ODD83 NTH44:NTH83 NJL44:NJL83 MZP44:MZP83 MPT44:MPT83 MFX44:MFX83 LWB44:LWB83 LMF44:LMF83 LCJ44:LCJ83 KSN44:KSN83 KIR44:KIR83 JYV44:JYV83 JOZ44:JOZ83 JFD44:JFD83 IVH44:IVH83 ILL44:ILL83 IBP44:IBP83 HRT44:HRT83 HHX44:HHX83 GYB44:GYB83 GOF44:GOF83 GEJ44:GEJ83 FUN44:FUN83 FKR44:FKR83 FAV44:FAV83 EQZ44:EQZ83 EHD44:EHD83 DXH44:DXH83 DNL44:DNL83 DDP44:DDP83 CTT44:CTT83 CJX44:CJX83 CAB44:CAB83 BQF44:BQF83 BGJ44:BGJ83 AWN44:AWN83 AMR44:AMR83 ACV44:ACV83 SZ44:SZ83 JD44:JD83 SHJ27:SHJ29 WVN44:WVN83 WVN42 TBB27:TBB29 JD42 SZ42 ACV42 AMR42 AWN42 BGJ42 BQF42 CAB42 CJX42 CTT42 DDP42 DNL42 DXH42 EHD42 EQZ42 FAV42 FKR42 FUN42 GEJ42 GOF42 GYB42 HHX42 HRT42 IBP42 ILL42 IVH42 JFD42 JOZ42 JYV42 KIR42 KSN42 LCJ42 LMF42 LWB42 MFX42 MPT42 MZP42 NJL42 NTH42 ODD42 OMZ42 OWV42 PGR42 PQN42 QAJ42 QKF42 QUB42 RDX42 RNT42 RXP42 SHL42 SRH42 TBD42 TKZ42 TUV42 UER42 UON42 UYJ42 VIF42 VSB42 WBX42 WLT42 WVP42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LR44:WLR83 WVN25 VID37:VID40 UYH37:UYH40 UOL37:UOL40 UEP37:UEP40 TUT37:TUT40 TKX37:TKX40 TBB37:TBB40 SRF37:SRF40 SHJ37:SHJ40 RXN37:RXN40 RNR37:RNR40 RDV37:RDV40 QTZ37:QTZ40 QKD37:QKD40 QAH37:QAH40 PQL37:PQL40 PGP37:PGP40 OWT37:OWT40 OMX37:OMX40 ODB37:ODB40 NTF37:NTF40 NJJ37:NJJ40 MZN37:MZN40 MPR37:MPR40 MFV37:MFV40 LVZ37:LVZ40 LMD37:LMD40 LCH37:LCH40 KSL37:KSL40 KIP37:KIP40 JYT37:JYT40 JOX37:JOX40 JFB37:JFB40 IVF37:IVF40 ILJ37:ILJ40 IBN37:IBN40 HRR37:HRR40 HHV37:HHV40 GXZ37:GXZ40 GOD37:GOD40 GEH37:GEH40 FUL37:FUL40 FKP37:FKP40 FAT37:FAT40 EQX37:EQX40 EHB37:EHB40 DXF37:DXF40 DNJ37:DNJ40 DDN37:DDN40 CTR37:CTR40 CJV37:CJV40 BZZ37:BZZ40 BQD37:BQD40 BGH37:BGH40 AWL37:AWL40 AMP37:AMP40 ACT37:ACT40 SX37:SX40 JB37:JB40 WVP37:WVP40 WLT37:WLT40 WBX37:WBX40 VSB37:VSB40 VIF37:VIF40 UYJ37:UYJ40 UON37:UON40 UER37:UER40 TUV37:TUV40 TKZ37:TKZ40 TBD37:TBD40 SRH37:SRH40 SHL37:SHL40 RXP37:RXP40 RNT37:RNT40 RDX37:RDX40 QUB37:QUB40 QKF37:QKF40 QAJ37:QAJ40 PQN37:PQN40 PGR37:PGR40 OWV37:OWV40 OMZ37:OMZ40 ODD37:ODD40 NTH37:NTH40 NJL37:NJL40 MZP37:MZP40 MPT37:MPT40 MFX37:MFX40 LWB37:LWB40 LMF37:LMF40 LCJ37:LCJ40 KSN37:KSN40 KIR37:KIR40 JYV37:JYV40 JOZ37:JOZ40 JFD37:JFD40 IVH37:IVH40 ILL37:ILL40 IBP37:IBP40 HRT37:HRT40 HHX37:HHX40 GYB37:GYB40 GOF37:GOF40 GEJ37:GEJ40 FUN37:FUN40 FKR37:FKR40 FAV37:FAV40 EQZ37:EQZ40 EHD37:EHD40 DXH37:DXH40 DNL37:DNL40 DDP37:DDP40 CTT37:CTT40 CJX37:CJX40 CAB37:CAB40 BQF37:BQF40 BGJ37:BGJ40 AWN37:AWN40 AMR37:AMR40 ACV37:ACV40 SZ37:SZ40 JD37:JD40 WVN37:WVN40 VRZ37:VRZ40 WLR37:WLR40 WBV37:WBV40 WBV35 VRZ35 VID35 UYH35 UOL35 UEP35 TUT35 TKX35 TBB35 SRF35 SHJ35 RXN35 RNR35 RDV35 QTZ35 QKD35 QAH35 PQL35 PGP35 OWT35 OMX35 ODB35 NTF35 NJJ35 MZN35 MPR35 MFV35 LVZ35 LMD35 LCH35 KSL35 KIP35 JYT35 JOX35 JFB35 IVF35 ILJ35 IBN35 HRR35 HHV35 GXZ35 GOD35 GEH35 FUL35 FKP35 FAT35 EQX35 EHB35 DXF35 DNJ35 DDN35 CTR35 CJV35 BZZ35 BQD35 BGH35 AWL35 AMP35 ACT35 SX35 JB35 WVP35 WLT35 WBX35 VSB35 VIF35 UYJ35 UON35 UER35 TUV35 TKZ35 TBD35 SRH35 SHL35 RXP35 RNT35 RDX35 QUB35 QKF35 QAJ35 PQN35 PGR35 OWV35 OMZ35 ODD35 NTH35 NJL35 MZP35 MPT35 MFX35 LWB35 LMF35 LCJ35 KSN35 KIR35 JYV35 JOZ35 JFD35 IVH35 ILL35 IBP35 HRT35 HHX35 GYB35 GOF35 GEJ35 FUN35 FKR35 FAV35 EQZ35 EHD35 DXH35 DNL35 DDP35 CTT35 CJX35 CAB35 BQF35 BGJ35 AWN35 AMR35 ACV35 SZ35 JD35 SRF27:SRF29 WVN35 WLR35 WLR33 WBV33 VRZ33 VID33 UYH33 UOL33 UEP33 TUT33 TKX33 TBB33 SRF33 SHJ33 RXN33 RNR33 RDV33 QTZ33 QKD33 QAH33 PQL33 PGP33 OWT33 OMX33 ODB33 NTF33 NJJ33 MZN33 MPR33 MFV33 LVZ33 LMD33 LCH33 KSL33 KIP33 JYT33 JOX33 JFB33 IVF33 ILJ33 IBN33 HRR33 HHV33 GXZ33 GOD33 GEH33 FUL33 FKP33 FAT33 EQX33 EHB33 DXF33 DNJ33 DDN33 CTR33 CJV33 BZZ33 BQD33 BGH33 AWL33 AMP33 ACT33 SX33 JB33 WVP33 WLT33 WBX33 VSB33 VIF33 UYJ33 UON33 UER33 TUV33 TKZ33 TBD33 SRH33 SHL33 RXP33 RNT33 RDX33 QUB33 QKF33 QAJ33 PQN33 PGR33 OWV33 OMZ33 ODD33 NTH33 NJL33 MZP33 MPT33 MFX33 LWB33 LMF33 LCJ33 KSN33 KIR33 JYV33 JOZ33 JFD33 IVH33 ILL33 IBP33 HRT33 HHX33 GYB33 GOF33 GEJ33 FUN33 FKR33 FAV33 EQZ33 EHD33 DXH33 DNL33 DDP33 CTT33 CJX33 CAB33 BQF33 BGJ33 AWN33 AMR33 ACV33 SZ33 JD33 TKX27:TKX29 WVN33 WLR31 WBV31 VRZ31 VID31 UYH31 UOL31 UEP31 TUT31 TKX31 TBB31 SRF31 SHJ31 RXN31 RNR31 RDV31 QTZ31 QKD31 QAH31 PQL31 PGP31 OWT31 OMX31 ODB31 NTF31 NJJ31 MZN31 MPR31 MFV31 LVZ31 LMD31 LCH31 KSL31 KIP31 JYT31 JOX31 JFB31 IVF31 ILJ31 IBN31 HRR31 HHV31 GXZ31 GOD31 GEH31 FUL31 FKP31 FAT31 EQX31 EHB31 DXF31 DNJ31 DDN31 CTR31 CJV31 BZZ31 BQD31 BGH31 AWL31 AMP31 ACT31 SX31 JB31 WVP31 WLT31 WBX31 VSB31 VIF31 UYJ31 UON31 UER31 TUV31 TKZ31 TBD31 SRH31 SHL31 RXP31 RNT31 RDX31 QUB31 QKF31 QAJ31 PQN31 PGR31 OWV31 OMZ31 ODD31 NTH31 NJL31 MZP31 MPT31 MFX31 LWB31 LMF31 LCJ31 KSN31 KIR31 JYV31 JOZ31 JFD31 IVH31 ILL31 IBP31 HRT31 HHX31 GYB31 GOF31 GEJ31 FUN31 FKR31 FAV31 EQZ31 EHD31 DXH31 DNL31 DDP31 CTT31 CJX31 CAB31 BQF31 BGJ31 AWN31 AMR31 ACV31 SZ31 JD31 TUT27:TUT29 WVN31 UEP27:UEP29 JD25 SZ25 ACV25 AMR25 AWN25 BGJ25 BQF25 CAB25 CJX25 CTT25 DDP25 DNL25 DXH25 EHD25 EQZ25 FAV25 FKR25 FUN25 GEJ25 GOF25 GYB25 HHX25 HRT25 IBP25 ILL25 IVH25 JFD25 JOZ25 JYV25 KIR25 KSN25 LCJ25 LMF25 LWB25 MFX25 MPT25 MZP25 NJL25 NTH25 ODD25 OMZ25 OWV25 PGR25 PQN25 QAJ25 QKF25 QUB25 RDX25 RNT25 RXP25 SHL25 SRH25 TBD25 TKZ25 TUV25 UER25 UON25 UYJ25 VIF25 VSB25 WBX25 WLT25 WVP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LR21 WBV21 VRZ21 VID21 UYH21 UOL21 UEP21 TUT21 TKX21 TBB21 SRF21 SHJ21 RXN21 RNR21 RDV21 QTZ21 QKD21 QAH21 PQL21 PGP21 OWT21 OMX21 ODB21 NTF21 NJJ21 MZN21 MPR21 MFV21 LVZ21 LMD21 LCH21 KSL21 KIP21 JYT21 JOX21 JFB21 IVF21 ILJ21 IBN21 HRR21 HHV21 GXZ21 GOD21 GEH21 FUL21 FKP21 FAT21 EQX21 EHB21 DXF21 DNJ21 DDN21 CTR21 CJV21 BZZ21 BQD21 BGH21 AWL21 AMP21 ACT21 SX21 JB21 WVP21 WLT21 WBX21 VSB21 VIF21 UYJ21 UON21 UER21 TUV21 TKZ21 TBD21 SRH21 SHL21 RXP21 RNT21 RDX21 QUB21 QKF21 QAJ21 PQN21 PGR21 OWV21 OMZ21 ODD21 NTH21 NJL21 MZP21 MPT21 MFX21 LWB21 LMF21 LCJ21 KSN21 KIR21 JYV21 JOZ21 JFD21 IVH21 ILL21 IBP21 HRT21 HHX21 GYB21 GOF21 GEJ21 FUN21 FKR21 FAV21 EQZ21 EHD21 DXH21 DNL21 DDP21 CTT21 CJX21 CAB21 BQF21 BGJ21 AWN21 AMR21 ACV21 SZ21 JD21 UOL27:UOL29 WVN21 WVN17 UYH27:UYH29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LR15 WBV15 VRZ15 VID15 UYH15 UOL15 UEP15 TUT15 TKX15 TBB15 SRF15 SHJ15 RXN15 RNR15 RDV15 QTZ15 QKD15 QAH15 PQL15 PGP15 OWT15 OMX15 ODB15 NTF15 NJJ15 MZN15 MPR15 MFV15 LVZ15 LMD15 LCH15 KSL15 KIP15 JYT15 JOX15 JFB15 IVF15 ILJ15 IBN15 HRR15 HHV15 GXZ15 GOD15 GEH15 FUL15 FKP15 FAT15 EQX15 EHB15 DXF15 DNJ15 DDN15 CTR15 CJV15 BZZ15 BQD15 BGH15 AWL15 AMP15 ACT15 SX15 JB15 WVP15 WLT15 WBX15 VSB15 VIF15 UYJ15 UON15 UER15 TUV15 TKZ15 TBD15 SRH15 SHL15 RXP15 RNT15 RDX15 QUB15 QKF15 QAJ15 PQN15 PGR15 OWV15 OMZ15 ODD15 NTH15 NJL15 MZP15 MPT15 MFX15 LWB15 LMF15 LCJ15 KSN15 KIR15 JYV15 JOZ15 JFD15 IVH15 ILL15 IBP15 HRT15 HHX15 GYB15 GOF15 GEJ15 FUN15 FKR15 FAV15 EQZ15 EHD15 DXH15 DNL15 DDP15 CTT15 CJX15 CAB15 BQF15 BGJ15 AWN15 AMR15 ACV15 SZ15 JD15 VID27:VID29 WVN15 VRZ27:VRZ29 JD10:JD11 SZ10:SZ11 ACV10:ACV11 AMR10:AMR11 AWN10:AWN11 BGJ10:BGJ11 BQF10:BQF11 CAB10:CAB11 CJX10:CJX11 CTT10:CTT11 DDP10:DDP11 DNL10:DNL11 DXH10:DXH11 EHD10:EHD11 EQZ10:EQZ11 FAV10:FAV11 FKR10:FKR11 FUN10:FUN11 GEJ10:GEJ11 GOF10:GOF11 GYB10:GYB11 HHX10:HHX11 HRT10:HRT11 IBP10:IBP11 ILL10:ILL11 IVH10:IVH11 JFD10:JFD11 JOZ10:JOZ11 JYV10:JYV11 KIR10:KIR11 KSN10:KSN11 LCJ10:LCJ11 LMF10:LMF11 LWB10:LWB11 MFX10:MFX11 MPT10:MPT11 MZP10:MZP11 NJL10:NJL11 NTH10:NTH11 ODD10:ODD11 OMZ10:OMZ11 OWV10:OWV11 PGR10:PGR11 PQN10:PQN11 QAJ10:QAJ11 QKF10:QKF11 QUB10:QUB11 RDX10:RDX11 RNT10:RNT11 RXP10:RXP11 SHL10:SHL11 SRH10:SRH11 TBD10:TBD11 TKZ10:TKZ11 TUV10:TUV11 UER10:UER11 UON10:UON11 UYJ10:UYJ11 VIF10:VIF11 VSB10:VSB11 WBX10:WBX11 WLT10:WLT11 WVP10:WVP11 JB10:JB11 SX10:SX11 ACT10:ACT11 AMP10:AMP11 AWL10:AWL11 BGH10:BGH11 BQD10:BQD11 BZZ10:BZZ11 CJV10:CJV11 CTR10:CTR11 DDN10:DDN11 DNJ10:DNJ11 DXF10:DXF11 EHB10:EHB11 EQX10:EQX11 FAT10:FAT11 FKP10:FKP11 FUL10:FUL11 GEH10:GEH11 GOD10:GOD11 GXZ10:GXZ11 HHV10:HHV11 HRR10:HRR11 IBN10:IBN11 ILJ10:ILJ11 IVF10:IVF11 JFB10:JFB11 JOX10:JOX11 JYT10:JYT11 KIP10:KIP11 KSL10:KSL11 LCH10:LCH11 LMD10:LMD11 LVZ10:LVZ11 MFV10:MFV11 MPR10:MPR11 MZN10:MZN11 NJJ10:NJJ11 NTF10:NTF11 ODB10:ODB11 OMX10:OMX11 OWT10:OWT11 PGP10:PGP11 PQL10:PQL11 QAH10:QAH11 QKD10:QKD11 QTZ10:QTZ11 RDV10:RDV11 RNR10:RNR11 RXN10:RXN11 SHJ10:SHJ11 SRF10:SRF11 TBB10:TBB11 TKX10:TKX11 TUT10:TUT11 UEP10:UEP11 UOL10:UOL11 UYH10:UYH11 VID10:VID11 VRZ10:VRZ11 WBV10:WBV11 WLR10:WLR11 WVN8 WVN10:WVN11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WVP13 WLT13 WBX13 VSB13 VIF13 UYJ13 UON13 UER13 TUV13 TKZ13 TBD13 SRH13 SHL13 RXP13 RNT13 RDX13 QUB13 QKF13 QAJ13 PQN13 PGR13 OWV13 OMZ13 ODD13 NTH13 NJL13 MZP13 MPT13 MFX13 LWB13 LMF13 LCJ13 KSN13 KIR13 JYV13 JOZ13 JFD13 IVH13 ILL13 IBP13 HRT13 HHX13 GYB13 GOF13 GEJ13 FUN13 FKR13 FAV13 EQZ13 EHD13 DXH13 DNL13 DDP13 CTT13 CJX13 CAB13 BQF13 BGJ13 AWN13 AMR13 ACV13 SZ13 JD13 WBV27:WBV29 WVN13 WLR8 WBV8 VRZ8 VID8 UYH8 UOL8 UEP8 TUT8 TKX8 TBB8 SRF8 SHJ8 RXN8 RNR8 RDV8 QTZ8 QKD8 QAH8 PQL8 PGP8 OWT8 OMX8 ODB8 NTF8 NJJ8 MZN8 MPR8 MFV8 LVZ8 LMD8 LCH8 KSL8 KIP8 JYT8 JOX8 JFB8 IVF8 ILJ8 IBN8 HRR8 HHV8 GXZ8 GOD8 GEH8 FUL8 FKP8 FAT8 EQX8 EHB8 DXF8 DNJ8 DDN8 CTR8 CJV8 BZZ8 BQD8 BGH8 AWL8 AMP8 ACT8 SX8 JB8 WVP8 WLT8 WBX8 VSB8 VIF8 UYJ8 UON8 UER8 TUV8 TKZ8 TBD8 SRH8 SHL8 RXP8 RNT8 RDX8 QUB8 QKF8 QAJ8 PQN8 PGR8 OWV8 OMZ8 ODD8 NTH8 NJL8 MZP8 MPT8 MFX8 LWB8 LMF8 LCJ8 KSN8 KIR8 JYV8 JOZ8 JFD8 IVH8 ILL8 IBP8 HRT8 HHX8 GYB8 GOF8 GEJ8 FUN8 FKR8 FAV8 EQZ8 EHD8 DXH8 DNL8 DDP8 CTT8 CJX8 CAB8 BQF8 BGJ8 AWN8 AMR8 ACV8 SZ8 JD8 WLR23 WBV23 VRZ23 VID23 UYH23 UOL23 UEP23 TUT23 TKX23 TBB23 SRF23 SHJ23 RXN23 RNR23 RDV23 QTZ23 QKD23 QAH23 PQL23 PGP23 OWT23 OMX23 ODB23 NTF23 NJJ23 MZN23 MPR23 MFV23 LVZ23 LMD23 LCH23 KSL23 KIP23 JYT23 JOX23 JFB23 IVF23 ILJ23 IBN23 HRR23 HHV23 GXZ23 GOD23 GEH23 FUL23 FKP23 FAT23 EQX23 EHB23 DXF23 DNJ23 DDN23 CTR23 CJV23 BZZ23 BQD23 BGH23 AWL23 AMP23 ACT23 SX23 JB23 WVP23 WLT23 WBX23 VSB23 VIF23 UYJ23 UON23 UER23 TUV23 TKZ23 TBD23 SRH23 SHL23 RXP23 RNT23 RDX23 QUB23 QKF23 QAJ23 PQN23 PGR23 OWV23 OMZ23 ODD23 NTH23 NJL23 MZP23 MPT23 MFX23 LWB23 LMF23 LCJ23 KSN23 KIR23 JYV23 JOZ23 JFD23 IVH23 ILL23 IBP23 HRT23 HHX23 GYB23 GOF23 GEJ23 FUN23 FKR23 FAV23 EQZ23 EHD23 DXH23 DNL23 DDP23 CTT23 CJX23 CAB23 BQF23 BGJ23 AWN23 AMR23 ACV23 SZ23 JD23 WLR27:WLR29 WVN23 WVN27:WVN29 JD27:JD29 SZ27:SZ29 ACV27:ACV29 AMR27:AMR29 AWN27:AWN29 BGJ27:BGJ29 BQF27:BQF29 CAB27:CAB29 CJX27:CJX29 CTT27:CTT29 DDP27:DDP29 DNL27:DNL29 DXH27:DXH29 EHD27:EHD29 EQZ27:EQZ29 FAV27:FAV29 FKR27:FKR29 FUN27:FUN29 GEJ27:GEJ29 GOF27:GOF29 GYB27:GYB29 HHX27:HHX29 HRT27:HRT29 IBP27:IBP29 ILL27:ILL29 IVH27:IVH29 JFD27:JFD29 JOZ27:JOZ29 JYV27:JYV29 KIR27:KIR29 KSN27:KSN29 LCJ27:LCJ29 LMF27:LMF29 LWB27:LWB29 MFX27:MFX29 MPT27:MPT29 MZP27:MZP29 NJL27:NJL29 NTH27:NTH29 ODD27:ODD29 OMZ27:OMZ29 OWV27:OWV29 PGR27:PGR29 PQN27:PQN29 QAJ27:QAJ29 QKF27:QKF29 QUB27:QUB29 RDX27:RDX29 RNT27:RNT29 RXP27:RXP29 SHL27:SHL29 SRH27:SRH29 TBD27:TBD29 TKZ27:TKZ29 TUV27:TUV29 UER27:UER29 UON27:UON29 UYJ27:UYJ29 VIF27:VIF29 VSB27:VSB29 WBX27:WBX29 WLT27:WLT29 WVP27:WVP29 JB27:JB29 SX27:SX29 ACT27:ACT29 AMP27:AMP29 AWL27:AWL29 BGH27:BGH29 BQD27:BQD29 BZZ27:BZZ29 CJV27:CJV29 CTR27:CTR29 DDN27:DDN29 DNJ27:DNJ29 DXF27:DXF29 EHB27:EHB29 EQX27:EQX29 FAT27:FAT29 FKP27:FKP29 FUL27:FUL29 GEH27:GEH29 GOD27:GOD29 GXZ27:GXZ29 HHV27:HHV29 HRR27:HRR29 IBN27:IBN29 ILJ27:ILJ29 IVF27:IVF29 JFB27:JFB29 JOX27:JOX29 JYT27:JYT29 KIP27:KIP29 KSL27:KSL29 LCH27:LCH29 LMD27:LMD29 LVZ27:LVZ29 MFV27:MFV29 MPR27:MPR29 MZN27:MZN29 NJJ27:NJJ29 NTF27:NTF29 ODB27:ODB29 OMX27:OMX29 OWT27:OWT29 PGP27:PGP29 PQL27:PQL29 QAH27:QAH29 QKD27:QKD29 QTZ27:QTZ29 RDV27:RDV29 RNR27:RNR29 F7:F985 H7:H91" xr:uid="{00000000-0002-0000-0000-000000000000}">
      <formula1>"ความรู้/ทักษะเฉพาะทางในสายงาน, ภาษา, ภาวะผู้นำ/คุณธรรม/จริยธรรม, จิตอาสา/บริการ, ความรับผิดชอบ/ซื่อสัตย์สุจริต, ทำงานเป็นทีม, คิดค้น/ใช้นวัตกรรมใหม่ๆ, กฎหมาย/กฎระเบียบฯ, การใช้เทคโนโลยี, ทักษะการคิด"</formula1>
    </dataValidation>
    <dataValidation type="list" errorStyle="warning" allowBlank="1" showInputMessage="1" showErrorMessage="1" errorTitle="ข้อมูลไม่ถูกต้อง" error="กรุณาเลือกรายการที่กำหนดเท่านั้น" sqref="WCB44:WCB83 VSF44:VSF83 VIJ44:VIJ83 UYN44:UYN83 UOR44:UOR83 UEV44:UEV83 TUZ44:TUZ83 TLD44:TLD83 TBH44:TBH83 SRL44:SRL83 SHP44:SHP83 RXT44:RXT83 RNX44:RNX83 REB44:REB83 QUF44:QUF83 QKJ44:QKJ83 QAN44:QAN83 PQR44:PQR83 PGV44:PGV83 OWZ44:OWZ83 OND44:OND83 ODH44:ODH83 NTL44:NTL83 NJP44:NJP83 MZT44:MZT83 MPX44:MPX83 MGB44:MGB83 LWF44:LWF83 LMJ44:LMJ83 LCN44:LCN83 KSR44:KSR83 KIV44:KIV83 JYZ44:JYZ83 JPD44:JPD83 JFH44:JFH83 IVL44:IVL83 ILP44:ILP83 IBT44:IBT83 HRX44:HRX83 HIB44:HIB83 GYF44:GYF83 GOJ44:GOJ83 GEN44:GEN83 FUR44:FUR83 FKV44:FKV83 FAZ44:FAZ83 ERD44:ERD83 EHH44:EHH83 DXL44:DXL83 DNP44:DNP83 DDT44:DDT83 CTX44:CTX83 CKB44:CKB83 CAF44:CAF83 BQJ44:BQJ83 BGN44:BGN83 AWR44:AWR83 AMV44:AMV83 ACZ44:ACZ83 TD44:TD83 JH44:JH83 WVT44:WVT83 WVT42 JH42 TD42 ACZ42 AMV42 AWR42 BGN42 BQJ42 CAF42 CKB42 CTX42 DDT42 DNP42 DXL42 EHH42 ERD42 FAZ42 FKV42 FUR42 GEN42 GOJ42 GYF42 HIB42 HRX42 IBT42 ILP42 IVL42 JFH42 JPD42 JYZ42 KIV42 KSR42 LCN42 LMJ42 LWF42 MGB42 MPX42 MZT42 NJP42 NTL42 ODH42 OND42 OWZ42 PGV42 PQR42 QAN42 QKJ42 QUF42 REB42 RNX42 RXT42 SHP42 SRL42 TBH42 TLD42 TUZ42 UEV42 UOR42 UYN42 VIJ42 VSF42 WCB42 WLX42 WLX44:WLX83 WVT25 VIJ37:VIJ40 UYN37:UYN40 UOR37:UOR40 UEV37:UEV40 TUZ37:TUZ40 TLD37:TLD40 TBH37:TBH40 SRL37:SRL40 SHP37:SHP40 RXT37:RXT40 RNX37:RNX40 REB37:REB40 QUF37:QUF40 QKJ37:QKJ40 QAN37:QAN40 PQR37:PQR40 PGV37:PGV40 OWZ37:OWZ40 OND37:OND40 ODH37:ODH40 NTL37:NTL40 NJP37:NJP40 MZT37:MZT40 MPX37:MPX40 MGB37:MGB40 LWF37:LWF40 LMJ37:LMJ40 LCN37:LCN40 KSR37:KSR40 KIV37:KIV40 JYZ37:JYZ40 JPD37:JPD40 JFH37:JFH40 IVL37:IVL40 ILP37:ILP40 IBT37:IBT40 HRX37:HRX40 HIB37:HIB40 GYF37:GYF40 GOJ37:GOJ40 GEN37:GEN40 FUR37:FUR40 FKV37:FKV40 FAZ37:FAZ40 ERD37:ERD40 EHH37:EHH40 DXL37:DXL40 DNP37:DNP40 DDT37:DDT40 CTX37:CTX40 CKB37:CKB40 CAF37:CAF40 BQJ37:BQJ40 BGN37:BGN40 AWR37:AWR40 AMV37:AMV40 ACZ37:ACZ40 TD37:TD40 JH37:JH40 WVT37:WVT40 VSF37:VSF40 WLX37:WLX40 WCB37:WCB40 WCB35 VSF35 VIJ35 UYN35 UOR35 UEV35 TUZ35 TLD35 TBH35 SRL35 SHP35 RXT35 RNX35 REB35 QUF35 QKJ35 QAN35 PQR35 PGV35 OWZ35 OND35 ODH35 NTL35 NJP35 MZT35 MPX35 MGB35 LWF35 LMJ35 LCN35 KSR35 KIV35 JYZ35 JPD35 JFH35 IVL35 ILP35 IBT35 HRX35 HIB35 GYF35 GOJ35 GEN35 FUR35 FKV35 FAZ35 ERD35 EHH35 DXL35 DNP35 DDT35 CTX35 CKB35 CAF35 BQJ35 BGN35 AWR35 AMV35 ACZ35 TD35 JH35 WVT35 WLX35 WLX33 WCB33 VSF33 VIJ33 UYN33 UOR33 UEV33 TUZ33 TLD33 TBH33 SRL33 SHP33 RXT33 RNX33 REB33 QUF33 QKJ33 QAN33 PQR33 PGV33 OWZ33 OND33 ODH33 NTL33 NJP33 MZT33 MPX33 MGB33 LWF33 LMJ33 LCN33 KSR33 KIV33 JYZ33 JPD33 JFH33 IVL33 ILP33 IBT33 HRX33 HIB33 GYF33 GOJ33 GEN33 FUR33 FKV33 FAZ33 ERD33 EHH33 DXL33 DNP33 DDT33 CTX33 CKB33 CAF33 BQJ33 BGN33 AWR33 AMV33 ACZ33 TD33 JH33 WVT33 WLX31 WCB31 VSF31 VIJ31 UYN31 UOR31 UEV31 TUZ31 TLD31 TBH31 SRL31 SHP31 RXT31 RNX31 REB31 QUF31 QKJ31 QAN31 PQR31 PGV31 OWZ31 OND31 ODH31 NTL31 NJP31 MZT31 MPX31 MGB31 LWF31 LMJ31 LCN31 KSR31 KIV31 JYZ31 JPD31 JFH31 IVL31 ILP31 IBT31 HRX31 HIB31 GYF31 GOJ31 GEN31 FUR31 FKV31 FAZ31 ERD31 EHH31 DXL31 DNP31 DDT31 CTX31 CKB31 CAF31 BQJ31 BGN31 AWR31 AMV31 ACZ31 TD31 JH31 WVT31 JH25 TD25 ACZ25 AMV25 AWR25 BGN25 BQJ25 CAF25 CKB25 CTX25 DDT25 DNP25 DXL25 EHH25 ERD25 FAZ25 FKV25 FUR25 GEN25 GOJ25 GYF25 HIB25 HRX25 IBT25 ILP25 IVL25 JFH25 JPD25 JYZ25 KIV25 KSR25 LCN25 LMJ25 LWF25 MGB25 MPX25 MZT25 NJP25 NTL25 ODH25 OND25 OWZ25 PGV25 PQR25 QAN25 QKJ25 QUF25 REB25 RNX25 RXT25 SHP25 SRL25 TBH25 TLD25 TUZ25 UEV25 UOR25 UYN25 VIJ25 VSF25 WCB25 WLX25 JH8 WLX21 WCB21 VSF21 VIJ21 UYN21 UOR21 UEV21 TUZ21 TLD21 TBH21 SRL21 SHP21 RXT21 RNX21 REB21 QUF21 QKJ21 QAN21 PQR21 PGV21 OWZ21 OND21 ODH21 NTL21 NJP21 MZT21 MPX21 MGB21 LWF21 LMJ21 LCN21 KSR21 KIV21 JYZ21 JPD21 JFH21 IVL21 ILP21 IBT21 HRX21 HIB21 GYF21 GOJ21 GEN21 FUR21 FKV21 FAZ21 ERD21 EHH21 DXL21 DNP21 DDT21 CTX21 CKB21 CAF21 BQJ21 BGN21 AWR21 AMV21 ACZ21 TD21 JH21 WVT21 WVT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LX15 WCB15 VSF15 VIJ15 UYN15 UOR15 UEV15 TUZ15 TLD15 TBH15 SRL15 SHP15 RXT15 RNX15 REB15 QUF15 QKJ15 QAN15 PQR15 PGV15 OWZ15 OND15 ODH15 NTL15 NJP15 MZT15 MPX15 MGB15 LWF15 LMJ15 LCN15 KSR15 KIV15 JYZ15 JPD15 JFH15 IVL15 ILP15 IBT15 HRX15 HIB15 GYF15 GOJ15 GEN15 FUR15 FKV15 FAZ15 ERD15 EHH15 DXL15 DNP15 DDT15 CTX15 CKB15 CAF15 BQJ15 BGN15 AWR15 AMV15 ACZ15 TD15 JH15 WVT15 JH10:JH11 TD10:TD11 ACZ10:ACZ11 AMV10:AMV11 AWR10:AWR11 BGN10:BGN11 BQJ10:BQJ11 CAF10:CAF11 CKB10:CKB11 CTX10:CTX11 DDT10:DDT11 DNP10:DNP11 DXL10:DXL11 EHH10:EHH11 ERD10:ERD11 FAZ10:FAZ11 FKV10:FKV11 FUR10:FUR11 GEN10:GEN11 GOJ10:GOJ11 GYF10:GYF11 HIB10:HIB11 HRX10:HRX11 IBT10:IBT11 ILP10:ILP11 IVL10:IVL11 JFH10:JFH11 JPD10:JPD11 JYZ10:JYZ11 KIV10:KIV11 KSR10:KSR11 LCN10:LCN11 LMJ10:LMJ11 LWF10:LWF11 MGB10:MGB11 MPX10:MPX11 MZT10:MZT11 NJP10:NJP11 NTL10:NTL11 ODH10:ODH11 OND10:OND11 OWZ10:OWZ11 PGV10:PGV11 PQR10:PQR11 QAN10:QAN11 QKJ10:QKJ11 QUF10:QUF11 REB10:REB11 RNX10:RNX11 RXT10:RXT11 SHP10:SHP11 SRL10:SRL11 TBH10:TBH11 TLD10:TLD11 TUZ10:TUZ11 UEV10:UEV11 UOR10:UOR11 UYN10:UYN11 VIJ10:VIJ11 VSF10:VSF11 WCB10:WCB11 WLX10:WLX11 WVT8 WVT10:WVT11 WLX13 WCB13 VSF13 VIJ13 UYN13 UOR13 UEV13 TUZ13 TLD13 TBH13 SRL13 SHP13 RXT13 RNX13 REB13 QUF13 QKJ13 QAN13 PQR13 PGV13 OWZ13 OND13 ODH13 NTL13 NJP13 MZT13 MPX13 MGB13 LWF13 LMJ13 LCN13 KSR13 KIV13 JYZ13 JPD13 JFH13 IVL13 ILP13 IBT13 HRX13 HIB13 GYF13 GOJ13 GEN13 FUR13 FKV13 FAZ13 ERD13 EHH13 DXL13 DNP13 DDT13 CTX13 CKB13 CAF13 BQJ13 BGN13 AWR13 AMV13 ACZ13 TD13 JH13 WVT13 WLX8 WCB8 VSF8 VIJ8 UYN8 UOR8 UEV8 TUZ8 TLD8 TBH8 SRL8 SHP8 RXT8 RNX8 REB8 QUF8 QKJ8 QAN8 PQR8 PGV8 OWZ8 OND8 ODH8 NTL8 NJP8 MZT8 MPX8 MGB8 LWF8 LMJ8 LCN8 KSR8 KIV8 JYZ8 JPD8 JFH8 IVL8 ILP8 IBT8 HRX8 HIB8 GYF8 GOJ8 GEN8 FUR8 FKV8 FAZ8 ERD8 EHH8 DXL8 DNP8 DDT8 CTX8 CKB8 CAF8 BQJ8 BGN8 AWR8 AMV8 ACZ8 TD8 WLX23 WCB23 VSF23 VIJ23 UYN23 UOR23 UEV23 TUZ23 TLD23 TBH23 SRL23 SHP23 RXT23 RNX23 REB23 QUF23 QKJ23 QAN23 PQR23 PGV23 OWZ23 OND23 ODH23 NTL23 NJP23 MZT23 MPX23 MGB23 LWF23 LMJ23 LCN23 KSR23 KIV23 JYZ23 JPD23 JFH23 IVL23 ILP23 IBT23 HRX23 HIB23 GYF23 GOJ23 GEN23 FUR23 FKV23 FAZ23 ERD23 EHH23 DXL23 DNP23 DDT23 CTX23 CKB23 CAF23 BQJ23 BGN23 AWR23 AMV23 ACZ23 TD23 JH23 WVT23 JH27:JH29 TD27:TD29 ACZ27:ACZ29 AMV27:AMV29 AWR27:AWR29 BGN27:BGN29 BQJ27:BQJ29 CAF27:CAF29 CKB27:CKB29 CTX27:CTX29 DDT27:DDT29 DNP27:DNP29 DXL27:DXL29 EHH27:EHH29 ERD27:ERD29 FAZ27:FAZ29 FKV27:FKV29 FUR27:FUR29 GEN27:GEN29 GOJ27:GOJ29 GYF27:GYF29 HIB27:HIB29 HRX27:HRX29 IBT27:IBT29 ILP27:ILP29 IVL27:IVL29 JFH27:JFH29 JPD27:JPD29 JYZ27:JYZ29 KIV27:KIV29 KSR27:KSR29 LCN27:LCN29 LMJ27:LMJ29 LWF27:LWF29 MGB27:MGB29 MPX27:MPX29 MZT27:MZT29 NJP27:NJP29 NTL27:NTL29 ODH27:ODH29 OND27:OND29 OWZ27:OWZ29 PGV27:PGV29 PQR27:PQR29 QAN27:QAN29 QKJ27:QKJ29 QUF27:QUF29 REB27:REB29 RNX27:RNX29 RXT27:RXT29 SHP27:SHP29 SRL27:SRL29 TBH27:TBH29 TLD27:TLD29 TUZ27:TUZ29 UEV27:UEV29 UOR27:UOR29 UYN27:UYN29 VIJ27:VIJ29 VSF27:VSF29 WCB27:WCB29 WLX27:WLX29 WVT27:WVT29 K92:K95 L96:L985 L7:L91" xr:uid="{00000000-0002-0000-0000-000001000000}">
      <formula1>"มี, รอผลฯ, ไม่มี"</formula1>
    </dataValidation>
    <dataValidation type="list" errorStyle="warning" allowBlank="1" showInputMessage="1" showErrorMessage="1" errorTitle="ข้อมูลไม่ถูกต้อง" error="กรุณาเลือกรายการที่กำหนดเท่านั้น" sqref="QUE27:QUE29 WCA44:WCA83 VSE44:VSE83 VII44:VII83 UYM44:UYM83 UOQ44:UOQ83 UEU44:UEU83 TUY44:TUY83 TLC44:TLC83 TBG44:TBG83 SRK44:SRK83 SHO44:SHO83 RXS44:RXS83 RNW44:RNW83 REA44:REA83 QUE44:QUE83 QKI44:QKI83 QAM44:QAM83 PQQ44:PQQ83 PGU44:PGU83 OWY44:OWY83 ONC44:ONC83 ODG44:ODG83 NTK44:NTK83 NJO44:NJO83 MZS44:MZS83 MPW44:MPW83 MGA44:MGA83 LWE44:LWE83 LMI44:LMI83 LCM44:LCM83 KSQ44:KSQ83 KIU44:KIU83 JYY44:JYY83 JPC44:JPC83 JFG44:JFG83 IVK44:IVK83 ILO44:ILO83 IBS44:IBS83 HRW44:HRW83 HIA44:HIA83 GYE44:GYE83 GOI44:GOI83 GEM44:GEM83 FUQ44:FUQ83 FKU44:FKU83 FAY44:FAY83 ERC44:ERC83 EHG44:EHG83 DXK44:DXK83 DNO44:DNO83 DDS44:DDS83 CTW44:CTW83 CKA44:CKA83 CAE44:CAE83 BQI44:BQI83 BGM44:BGM83 AWQ44:AWQ83 AMU44:AMU83 ACY44:ACY83 TC44:TC83 JG44:JG83 RNW27:RNW29 WVU44:WVU83 WLY44:WLY83 WCC44:WCC83 VSG44:VSG83 VIK44:VIK83 UYO44:UYO83 UOS44:UOS83 UEW44:UEW83 TVA44:TVA83 TLE44:TLE83 TBI44:TBI83 SRM44:SRM83 SHQ44:SHQ83 RXU44:RXU83 RNY44:RNY83 REC44:REC83 QUG44:QUG83 QKK44:QKK83 QAO44:QAO83 PQS44:PQS83 PGW44:PGW83 OXA44:OXA83 ONE44:ONE83 ODI44:ODI83 NTM44:NTM83 NJQ44:NJQ83 MZU44:MZU83 MPY44:MPY83 MGC44:MGC83 LWG44:LWG83 LMK44:LMK83 LCO44:LCO83 KSS44:KSS83 KIW44:KIW83 JZA44:JZA83 JPE44:JPE83 JFI44:JFI83 IVM44:IVM83 ILQ44:ILQ83 IBU44:IBU83 HRY44:HRY83 HIC44:HIC83 GYG44:GYG83 GOK44:GOK83 GEO44:GEO83 FUS44:FUS83 FKW44:FKW83 FBA44:FBA83 ERE44:ERE83 EHI44:EHI83 DXM44:DXM83 DNQ44:DNQ83 DDU44:DDU83 CTY44:CTY83 CKC44:CKC83 CAG44:CAG83 BQK44:BQK83 BGO44:BGO83 AWS44:AWS83 AMW44:AMW83 ADA44:ADA83 TE44:TE83 JI44:JI83 WVS44:WVS83 REA27:REA29 WVS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RXS27:RXS29 JG42 TC42 ACY42 AMU42 AWQ42 BGM42 BQI42 CAE42 CKA42 CTW42 DDS42 DNO42 DXK42 EHG42 ERC42 FAY42 FKU42 FUQ42 GEM42 GOI42 GYE42 HIA42 HRW42 IBS42 ILO42 IVK42 JFG42 JPC42 JYY42 KIU42 KSQ42 LCM42 LMI42 LWE42 MGA42 MPW42 MZS42 NJO42 NTK42 ODG42 ONC42 OWY42 PGU42 PQQ42 QAM42 QKI42 QUE42 REA42 RNW42 RXS42 SHO42 SRK42 TBG42 TLC42 TUY42 UEU42 UOQ42 UYM42 VII42 VSE42 WCA42 WLW42 WLW44:WLW83 WVS25 VII37:VII40 UYM37:UYM40 UOQ37:UOQ40 UEU37:UEU40 TUY37:TUY40 TLC37:TLC40 TBG37:TBG40 SRK37:SRK40 SHO37:SHO40 RXS37:RXS40 RNW37:RNW40 REA37:REA40 QUE37:QUE40 QKI37:QKI40 QAM37:QAM40 PQQ37:PQQ40 PGU37:PGU40 OWY37:OWY40 ONC37:ONC40 ODG37:ODG40 NTK37:NTK40 NJO37:NJO40 MZS37:MZS40 MPW37:MPW40 MGA37:MGA40 LWE37:LWE40 LMI37:LMI40 LCM37:LCM40 KSQ37:KSQ40 KIU37:KIU40 JYY37:JYY40 JPC37:JPC40 JFG37:JFG40 IVK37:IVK40 ILO37:ILO40 IBS37:IBS40 HRW37:HRW40 HIA37:HIA40 GYE37:GYE40 GOI37:GOI40 GEM37:GEM40 FUQ37:FUQ40 FKU37:FKU40 FAY37:FAY40 ERC37:ERC40 EHG37:EHG40 DXK37:DXK40 DNO37:DNO40 DDS37:DDS40 CTW37:CTW40 CKA37:CKA40 CAE37:CAE40 BQI37:BQI40 BGM37:BGM40 AWQ37:AWQ40 AMU37:AMU40 ACY37:ACY40 TC37:TC40 JG37:JG40 SHO27:SHO29 WVU37:WVU40 WLY37:WLY40 WCC37:WCC40 VSG37:VSG40 VIK37:VIK40 UYO37:UYO40 UOS37:UOS40 UEW37:UEW40 TVA37:TVA40 TLE37:TLE40 TBI37:TBI40 SRM37:SRM40 SHQ37:SHQ40 RXU37:RXU40 RNY37:RNY40 REC37:REC40 QUG37:QUG40 QKK37:QKK40 QAO37:QAO40 PQS37:PQS40 PGW37:PGW40 OXA37:OXA40 ONE37:ONE40 ODI37:ODI40 NTM37:NTM40 NJQ37:NJQ40 MZU37:MZU40 MPY37:MPY40 MGC37:MGC40 LWG37:LWG40 LMK37:LMK40 LCO37:LCO40 KSS37:KSS40 KIW37:KIW40 JZA37:JZA40 JPE37:JPE40 JFI37:JFI40 IVM37:IVM40 ILQ37:ILQ40 IBU37:IBU40 HRY37:HRY40 HIC37:HIC40 GYG37:GYG40 GOK37:GOK40 GEO37:GEO40 FUS37:FUS40 FKW37:FKW40 FBA37:FBA40 ERE37:ERE40 EHI37:EHI40 DXM37:DXM40 DNQ37:DNQ40 DDU37:DDU40 CTY37:CTY40 CKC37:CKC40 CAG37:CAG40 BQK37:BQK40 BGO37:BGO40 AWS37:AWS40 AMW37:AMW40 ADA37:ADA40 TE37:TE40 JI37:JI40 WVS37:WVS40 VSE37:VSE40 WLW37:WLW40 WCA37:WCA40 WCA35 VSE35 VII35 UYM35 UOQ35 UEU35 TUY35 TLC35 TBG35 SRK35 SHO35 RXS35 RNW35 REA35 QUE35 QKI35 QAM35 PQQ35 PGU35 OWY35 ONC35 ODG35 NTK35 NJO35 MZS35 MPW35 MGA35 LWE35 LMI35 LCM35 KSQ35 KIU35 JYY35 JPC35 JFG35 IVK35 ILO35 IBS35 HRW35 HIA35 GYE35 GOI35 GEM35 FUQ35 FKU35 FAY35 ERC35 EHG35 DXK35 DNO35 DDS35 CTW35 CKA35 CAE35 BQI35 BGM35 AWQ35 AMU35 ACY35 TC35 JG35 SRK27:SRK29 WVU35 WLY35 WCC35 VSG35 VIK35 UYO35 UOS35 UEW35 TVA35 TLE35 TBI35 SRM35 SHQ35 RXU35 RNY35 REC35 QUG35 QKK35 QAO35 PQS35 PGW35 OXA35 ONE35 ODI35 NTM35 NJQ35 MZU35 MPY35 MGC35 LWG35 LMK35 LCO35 KSS35 KIW35 JZA35 JPE35 JFI35 IVM35 ILQ35 IBU35 HRY35 HIC35 GYG35 GOK35 GEO35 FUS35 FKW35 FBA35 ERE35 EHI35 DXM35 DNQ35 DDU35 CTY35 CKC35 CAG35 BQK35 BGO35 AWS35 AMW35 ADA35 TE35 JI35 WVS35 WLW35 WLW33 WCA33 VSE33 VII33 UYM33 UOQ33 UEU33 TUY33 TLC33 TBG33 SRK33 SHO33 RXS33 RNW33 REA33 QUE33 QKI33 QAM33 PQQ33 PGU33 OWY33 ONC33 ODG33 NTK33 NJO33 MZS33 MPW33 MGA33 LWE33 LMI33 LCM33 KSQ33 KIU33 JYY33 JPC33 JFG33 IVK33 ILO33 IBS33 HRW33 HIA33 GYE33 GOI33 GEM33 FUQ33 FKU33 FAY33 ERC33 EHG33 DXK33 DNO33 DDS33 CTW33 CKA33 CAE33 BQI33 BGM33 AWQ33 AMU33 ACY33 TC33 JG33 TBG27:TBG29 WVU33 WLY33 WCC33 VSG33 VIK33 UYO33 UOS33 UEW33 TVA33 TLE33 TBI33 SRM33 SHQ33 RXU33 RNY33 REC33 QUG33 QKK33 QAO33 PQS33 PGW33 OXA33 ONE33 ODI33 NTM33 NJQ33 MZU33 MPY33 MGC33 LWG33 LMK33 LCO33 KSS33 KIW33 JZA33 JPE33 JFI33 IVM33 ILQ33 IBU33 HRY33 HIC33 GYG33 GOK33 GEO33 FUS33 FKW33 FBA33 ERE33 EHI33 DXM33 DNQ33 DDU33 CTY33 CKC33 CAG33 BQK33 BGO33 AWS33 AMW33 ADA33 TE33 JI33 WVS33 WLW31 WCA31 VSE31 VII31 UYM31 UOQ31 UEU31 TUY31 TLC31 TBG31 SRK31 SHO31 RXS31 RNW31 REA31 QUE31 QKI31 QAM31 PQQ31 PGU31 OWY31 ONC31 ODG31 NTK31 NJO31 MZS31 MPW31 MGA31 LWE31 LMI31 LCM31 KSQ31 KIU31 JYY31 JPC31 JFG31 IVK31 ILO31 IBS31 HRW31 HIA31 GYE31 GOI31 GEM31 FUQ31 FKU31 FAY31 ERC31 EHG31 DXK31 DNO31 DDS31 CTW31 CKA31 CAE31 BQI31 BGM31 AWQ31 AMU31 ACY31 TC31 JG31 TLC27:TLC29 WVU31 WLY31 WCC31 VSG31 VIK31 UYO31 UOS31 UEW31 TVA31 TLE31 TBI31 SRM31 SHQ31 RXU31 RNY31 REC31 QUG31 QKK31 QAO31 PQS31 PGW31 OXA31 ONE31 ODI31 NTM31 NJQ31 MZU31 MPY31 MGC31 LWG31 LMK31 LCO31 KSS31 KIW31 JZA31 JPE31 JFI31 IVM31 ILQ31 IBU31 HRY31 HIC31 GYG31 GOK31 GEO31 FUS31 FKW31 FBA31 ERE31 EHI31 DXM31 DNQ31 DDU31 CTY31 CKC31 CAG31 BQK31 BGO31 AWS31 AMW31 ADA31 TE31 JI31 WVS31 TUY27:TUY29 JI25 TE25 ADA25 AMW25 AWS25 BGO25 BQK25 CAG25 CKC25 CTY25 DDU25 DNQ25 DXM25 EHI25 ERE25 FBA25 FKW25 FUS25 GEO25 GOK25 GYG25 HIC25 HRY25 IBU25 ILQ25 IVM25 JFI25 JPE25 JZA25 KIW25 KSS25 LCO25 LMK25 LWG25 MGC25 MPY25 MZU25 NJQ25 NTM25 ODI25 ONE25 OXA25 PGW25 PQS25 QAO25 QKK25 QUG25 REC25 RNY25 RXU25 SHQ25 SRM25 TBI25 TLE25 TVA25 UEW25 UOS25 UYO25 VIK25 VSG25 WCC25 WLY25 WVU25 UEU27:UEU29 JG25 TC25 ACY25 AMU25 AWQ25 BGM25 BQI25 CAE25 CKA25 CTW25 DDS25 DNO25 DXK25 EHG25 ERC25 FAY25 FKU25 FUQ25 GEM25 GOI25 GYE25 HIA25 HRW25 IBS25 ILO25 IVK25 JFG25 JPC25 JYY25 KIU25 KSQ25 LCM25 LMI25 LWE25 MGA25 MPW25 MZS25 NJO25 NTK25 ODG25 ONC25 OWY25 PGU25 PQQ25 QAM25 QKI25 QUE25 REA25 RNW25 RXS25 SHO25 SRK25 TBG25 TLC25 TUY25 UEU25 UOQ25 UYM25 VII25 VSE25 WCA25 WLW25 JI8 WLW21 WCA21 VSE21 VII21 UYM21 UOQ21 UEU21 TUY21 TLC21 TBG21 SRK21 SHO21 RXS21 RNW21 REA21 QUE21 QKI21 QAM21 PQQ21 PGU21 OWY21 ONC21 ODG21 NTK21 NJO21 MZS21 MPW21 MGA21 LWE21 LMI21 LCM21 KSQ21 KIU21 JYY21 JPC21 JFG21 IVK21 ILO21 IBS21 HRW21 HIA21 GYE21 GOI21 GEM21 FUQ21 FKU21 FAY21 ERC21 EHG21 DXK21 DNO21 DDS21 CTW21 CKA21 CAE21 BQI21 BGM21 AWQ21 AMU21 ACY21 TC21 JG21 VII27:VII29 WVU21 WLY21 WCC21 VSG21 VIK21 UYO21 UOS21 UEW21 TVA21 TLE21 TBI21 SRM21 SHQ21 RXU21 RNY21 REC21 QUG21 QKK21 QAO21 PQS21 PGW21 OXA21 ONE21 ODI21 NTM21 NJQ21 MZU21 MPY21 MGC21 LWG21 LMK21 LCO21 KSS21 KIW21 JZA21 JPE21 JFI21 IVM21 ILQ21 IBU21 HRY21 HIC21 GYG21 GOK21 GEO21 FUS21 FKW21 FBA21 ERE21 EHI21 DXM21 DNQ21 DDU21 CTY21 CKC21 CAG21 BQK21 BGO21 AWS21 AMW21 ADA21 TE21 JI21 WVS21 WVS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VSE27:VSE29 JG17 TC17 ACY17 AMU17 AWQ17 BGM17 BQI17 CAE17 CKA17 CTW17 DDS17 DNO17 DXK17 EHG17 ERC17 FAY17 FKU17 FUQ17 GEM17 GOI17 GYE17 HIA17 HRW17 IBS17 ILO17 IVK17 JFG17 JPC17 JYY17 KIU17 KSQ17 LCM17 LMI17 LWE17 MGA17 MPW17 MZS17 NJO17 NTK17 ODG17 ONC17 OWY17 PGU17 PQQ17 QAM17 QKI17 QUE17 REA17 RNW17 RXS17 SHO17 SRK17 TBG17 TLC17 TUY17 UEU17 UOQ17 UYM17 VII17 VSE17 WCA17 WLW17 WLW15 WCA15 VSE15 VII15 UYM15 UOQ15 UEU15 TUY15 TLC15 TBG15 SRK15 SHO15 RXS15 RNW15 REA15 QUE15 QKI15 QAM15 PQQ15 PGU15 OWY15 ONC15 ODG15 NTK15 NJO15 MZS15 MPW15 MGA15 LWE15 LMI15 LCM15 KSQ15 KIU15 JYY15 JPC15 JFG15 IVK15 ILO15 IBS15 HRW15 HIA15 GYE15 GOI15 GEM15 FUQ15 FKU15 FAY15 ERC15 EHG15 DXK15 DNO15 DDS15 CTW15 CKA15 CAE15 BQI15 BGM15 AWQ15 AMU15 ACY15 TC15 JG15 WCA27:WCA29 WVU15 WLY15 WCC15 VSG15 VIK15 UYO15 UOS15 UEW15 TVA15 TLE15 TBI15 SRM15 SHQ15 RXU15 RNY15 REC15 QUG15 QKK15 QAO15 PQS15 PGW15 OXA15 ONE15 ODI15 NTM15 NJQ15 MZU15 MPY15 MGC15 LWG15 LMK15 LCO15 KSS15 KIW15 JZA15 JPE15 JFI15 IVM15 ILQ15 IBU15 HRY15 HIC15 GYG15 GOK15 GEO15 FUS15 FKW15 FBA15 ERE15 EHI15 DXM15 DNQ15 DDU15 CTY15 CKC15 CAG15 BQK15 BGO15 AWS15 AMW15 ADA15 TE15 JI15 WVS15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WLY10:WLY11 WVU10:WVU11 WVS27:WVS29 JG10:JG11 TC10:TC11 ACY10:ACY11 AMU10:AMU11 AWQ10:AWQ11 BGM10:BGM11 BQI10:BQI11 CAE10:CAE11 CKA10:CKA11 CTW10:CTW11 DDS10:DDS11 DNO10:DNO11 DXK10:DXK11 EHG10:EHG11 ERC10:ERC11 FAY10:FAY11 FKU10:FKU11 FUQ10:FUQ11 GEM10:GEM11 GOI10:GOI11 GYE10:GYE11 HIA10:HIA11 HRW10:HRW11 IBS10:IBS11 ILO10:ILO11 IVK10:IVK11 JFG10:JFG11 JPC10:JPC11 JYY10:JYY11 KIU10:KIU11 KSQ10:KSQ11 LCM10:LCM11 LMI10:LMI11 LWE10:LWE11 MGA10:MGA11 MPW10:MPW11 MZS10:MZS11 NJO10:NJO11 NTK10:NTK11 ODG10:ODG11 ONC10:ONC11 OWY10:OWY11 PGU10:PGU11 PQQ10:PQQ11 QAM10:QAM11 QKI10:QKI11 QUE10:QUE11 REA10:REA11 RNW10:RNW11 RXS10:RXS11 SHO10:SHO11 SRK10:SRK11 TBG10:TBG11 TLC10:TLC11 TUY10:TUY11 UEU10:UEU11 UOQ10:UOQ11 UYM10:UYM11 VII10:VII11 VSE10:VSE11 WCA10:WCA11 WLW10:WLW11 WVS8 WVS10:WVS11 WLW13 WCA13 VSE13 VII13 UYM13 UOQ13 UEU13 TUY13 TLC13 TBG13 SRK13 SHO13 RXS13 RNW13 REA13 QUE13 QKI13 QAM13 PQQ13 PGU13 OWY13 ONC13 ODG13 NTK13 NJO13 MZS13 MPW13 MGA13 LWE13 LMI13 LCM13 KSQ13 KIU13 JYY13 JPC13 JFG13 IVK13 ILO13 IBS13 HRW13 HIA13 GYE13 GOI13 GEM13 FUQ13 FKU13 FAY13 ERC13 EHG13 DXK13 DNO13 DDS13 CTW13 CKA13 CAE13 BQI13 BGM13 AWQ13 AMU13 ACY13 TC13 JG13 WLW27:WLW29 WVU13 WLY13 WCC13 VSG13 VIK13 UYO13 UOS13 UEW13 TVA13 TLE13 TBI13 SRM13 SHQ13 RXU13 RNY13 REC13 QUG13 QKK13 QAO13 PQS13 PGW13 OXA13 ONE13 ODI13 NTM13 NJQ13 MZU13 MPY13 MGC13 LWG13 LMK13 LCO13 KSS13 KIW13 JZA13 JPE13 JFI13 IVM13 ILQ13 IBU13 HRY13 HIC13 GYG13 GOK13 GEO13 FUS13 FKW13 FBA13 ERE13 EHI13 DXM13 DNQ13 DDU13 CTY13 CKC13 CAG13 BQK13 BGO13 AWS13 AMW13 ADA13 TE13 JI13 WVS13 WLW8 WCA8 VSE8 VII8 UYM8 UOQ8 UEU8 TUY8 TLC8 TBG8 SRK8 SHO8 RXS8 RNW8 REA8 QUE8 QKI8 QAM8 PQQ8 PGU8 OWY8 ONC8 ODG8 NTK8 NJO8 MZS8 MPW8 MGA8 LWE8 LMI8 LCM8 KSQ8 KIU8 JYY8 JPC8 JFG8 IVK8 ILO8 IBS8 HRW8 HIA8 GYE8 GOI8 GEM8 FUQ8 FKU8 FAY8 ERC8 EHG8 DXK8 DNO8 DDS8 CTW8 CKA8 CAE8 BQI8 BGM8 AWQ8 AMU8 ACY8 TC8 JG8 WVU8 WLY8 WCC8 VSG8 VIK8 UYO8 UOS8 UEW8 TVA8 TLE8 TBI8 SRM8 SHQ8 RXU8 RNY8 REC8 QUG8 QKK8 QAO8 PQS8 PGW8 OXA8 ONE8 ODI8 NTM8 NJQ8 MZU8 MPY8 MGC8 LWG8 LMK8 LCO8 KSS8 KIW8 JZA8 JPE8 JFI8 IVM8 ILQ8 IBU8 HRY8 HIC8 GYG8 GOK8 GEO8 FUS8 FKW8 FBA8 ERE8 EHI8 DXM8 DNQ8 DDU8 CTY8 CKC8 CAG8 BQK8 BGO8 AWS8 AMW8 ADA8 TE8 WLW23 WCA23 VSE23 VII23 UYM23 UOQ23 UEU23 TUY23 TLC23 TBG23 SRK23 SHO23 RXS23 RNW23 REA23 QUE23 QKI23 QAM23 PQQ23 PGU23 OWY23 ONC23 ODG23 NTK23 NJO23 MZS23 MPW23 MGA23 LWE23 LMI23 LCM23 KSQ23 KIU23 JYY23 JPC23 JFG23 IVK23 ILO23 IBS23 HRW23 HIA23 GYE23 GOI23 GEM23 FUQ23 FKU23 FAY23 ERC23 EHG23 DXK23 DNO23 DDS23 CTW23 CKA23 CAE23 BQI23 BGM23 AWQ23 AMU23 ACY23 TC23 JG23 UOQ27:UOQ29 WVU23 WLY23 WCC23 VSG23 VIK23 UYO23 UOS23 UEW23 TVA23 TLE23 TBI23 SRM23 SHQ23 RXU23 RNY23 REC23 QUG23 QKK23 QAO23 PQS23 PGW23 OXA23 ONE23 ODI23 NTM23 NJQ23 MZU23 MPY23 MGC23 LWG23 LMK23 LCO23 KSS23 KIW23 JZA23 JPE23 JFI23 IVM23 ILQ23 IBU23 HRY23 HIC23 GYG23 GOK23 GEO23 FUS23 FKW23 FBA23 ERE23 EHI23 DXM23 DNQ23 DDU23 CTY23 CKC23 CAG23 BQK23 BGO23 AWS23 AMW23 ADA23 TE23 JI23 WVS23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UYM27:UYM29 JG27:JG29 TC27:TC29 ACY27:ACY29 AMU27:AMU29 AWQ27:AWQ29 BGM27:BGM29 BQI27:BQI29 CAE27:CAE29 CKA27:CKA29 CTW27:CTW29 DDS27:DDS29 DNO27:DNO29 DXK27:DXK29 EHG27:EHG29 ERC27:ERC29 FAY27:FAY29 FKU27:FKU29 FUQ27:FUQ29 GEM27:GEM29 GOI27:GOI29 GYE27:GYE29 HIA27:HIA29 HRW27:HRW29 IBS27:IBS29 ILO27:ILO29 IVK27:IVK29 JFG27:JFG29 JPC27:JPC29 JYY27:JYY29 KIU27:KIU29 KSQ27:KSQ29 LCM27:LCM29 LMI27:LMI29 LWE27:LWE29 MGA27:MGA29 MPW27:MPW29 MZS27:MZS29 NJO27:NJO29 NTK27:NTK29 ODG27:ODG29 ONC27:ONC29 OWY27:OWY29 PGU27:PGU29 PQQ27:PQQ29 QAM27:QAM29 QKI27:QKI29 L92:L95 M96:M985 M7:M91" xr:uid="{00000000-0002-0000-0000-000002000000}">
      <formula1>"1, 2"</formula1>
    </dataValidation>
    <dataValidation type="list" errorStyle="warning" allowBlank="1" showInputMessage="1" showErrorMessage="1" errorTitle="ป้อนข้อมูลไม่ถูกต้อง" error="กรุณาเลือกรายการที่กำหนดเท่านั้น" sqref="FAR27:FAS29 EQV27:EQW29 WVL42:WVM42 DXD27:DXE29 IZ42:JA42 SV42:SW42 ACR42:ACS42 AMN42:AMO42 AWJ42:AWK42 BGF42:BGG42 BQB42:BQC42 BZX42:BZY42 CJT42:CJU42 CTP42:CTQ42 DDL42:DDM42 DNH42:DNI42 DXD42:DXE42 EGZ42:EHA42 EQV42:EQW42 FAR42:FAS42 FKN42:FKO42 FUJ42:FUK42 GEF42:GEG42 GOB42:GOC42 GXX42:GXY42 HHT42:HHU42 HRP42:HRQ42 IBL42:IBM42 ILH42:ILI42 IVD42:IVE42 JEZ42:JFA42 JOV42:JOW42 JYR42:JYS42 KIN42:KIO42 KSJ42:KSK42 LCF42:LCG42 LMB42:LMC42 LVX42:LVY42 MFT42:MFU42 MPP42:MPQ42 MZL42:MZM42 NJH42:NJI42 NTD42:NTE42 OCZ42:ODA42 OMV42:OMW42 OWR42:OWS42 PGN42:PGO42 PQJ42:PQK42 QAF42:QAG42 QKB42:QKC42 QTX42:QTY42 RDT42:RDU42 RNP42:RNQ42 RXL42:RXM42 SHH42:SHI42 SRD42:SRE42 TAZ42:TBA42 TKV42:TKW42 TUR42:TUS42 UEN42:UEO42 UOJ42:UOK42 UYF42:UYG42 VIB42:VIC42 VRX42:VRY42 WBT42:WBU42 WLP42:WLQ42 IZ44:JA83 SV44:SW83 ACR44:ACS83 AMN44:AMO83 AWJ44:AWK83 BGF44:BGG83 BQB44:BQC83 BZX44:BZY83 CJT44:CJU83 CTP44:CTQ83 DDL44:DDM83 DNH44:DNI83 DXD44:DXE83 EGZ44:EHA83 EQV44:EQW83 FAR44:FAS83 FKN44:FKO83 FUJ44:FUK83 GEF44:GEG83 GOB44:GOC83 GXX44:GXY83 HHT44:HHU83 HRP44:HRQ83 IBL44:IBM83 ILH44:ILI83 IVD44:IVE83 JEZ44:JFA83 JOV44:JOW83 JYR44:JYS83 KIN44:KIO83 KSJ44:KSK83 LCF44:LCG83 LMB44:LMC83 LVX44:LVY83 MFT44:MFU83 MPP44:MPQ83 MZL44:MZM83 NJH44:NJI83 NTD44:NTE83 OCZ44:ODA83 OMV44:OMW83 OWR44:OWS83 PGN44:PGO83 PQJ44:PQK83 QAF44:QAG83 QKB44:QKC83 QTX44:QTY83 RDT44:RDU83 RNP44:RNQ83 RXL44:RXM83 SHH44:SHI83 SRD44:SRE83 TAZ44:TBA83 TKV44:TKW83 TUR44:TUS83 UEN44:UEO83 UOJ44:UOK83 UYF44:UYG83 VIB44:VIC83 VRX44:VRY83 WBT44:WBU83 WLP44:WLQ83 WVL44:WVM83 DNH27:DNI29 WLP37:WLQ40 WBT37:WBU40 VRX37:VRY40 VIB37:VIC40 UYF37:UYG40 UOJ37:UOK40 UEN37:UEO40 TUR37:TUS40 TKV37:TKW40 TAZ37:TBA40 SRD37:SRE40 SHH37:SHI40 RXL37:RXM40 RNP37:RNQ40 RDT37:RDU40 QTX37:QTY40 QKB37:QKC40 QAF37:QAG40 PQJ37:PQK40 PGN37:PGO40 OWR37:OWS40 OMV37:OMW40 OCZ37:ODA40 NTD37:NTE40 NJH37:NJI40 MZL37:MZM40 MPP37:MPQ40 MFT37:MFU40 LVX37:LVY40 LMB37:LMC40 LCF37:LCG40 KSJ37:KSK40 KIN37:KIO40 JYR37:JYS40 JOV37:JOW40 JEZ37:JFA40 IVD37:IVE40 ILH37:ILI40 IBL37:IBM40 HRP37:HRQ40 HHT37:HHU40 GXX37:GXY40 GOB37:GOC40 GEF37:GEG40 FUJ37:FUK40 FKN37:FKO40 FAR37:FAS40 EQV37:EQW40 EGZ37:EHA40 DXD37:DXE40 DNH37:DNI40 DDL37:DDM40 CTP37:CTQ40 CJT37:CJU40 BZX37:BZY40 BQB37:BQC40 BGF37:BGG40 AWJ37:AWK40 AMN37:AMO40 ACR37:ACS40 SV37:SW40 IZ37:JA40 DDL27:DDM29 WVL37:WVM40 SV35:SW35 ACR35:ACS35 AMN35:AMO35 AWJ35:AWK35 BGF35:BGG35 BQB35:BQC35 BZX35:BZY35 CJT35:CJU35 CTP35:CTQ35 DDL35:DDM35 DNH35:DNI35 DXD35:DXE35 EGZ35:EHA35 EQV35:EQW35 FAR35:FAS35 FKN35:FKO35 FUJ35:FUK35 GEF35:GEG35 GOB35:GOC35 GXX35:GXY35 HHT35:HHU35 HRP35:HRQ35 IBL35:IBM35 ILH35:ILI35 IVD35:IVE35 JEZ35:JFA35 JOV35:JOW35 JYR35:JYS35 KIN35:KIO35 KSJ35:KSK35 LCF35:LCG35 LMB35:LMC35 LVX35:LVY35 MFT35:MFU35 MPP35:MPQ35 MZL35:MZM35 NJH35:NJI35 NTD35:NTE35 OCZ35:ODA35 OMV35:OMW35 OWR35:OWS35 PGN35:PGO35 PQJ35:PQK35 QAF35:QAG35 QKB35:QKC35 QTX35:QTY35 RDT35:RDU35 RNP35:RNQ35 RXL35:RXM35 SHH35:SHI35 SRD35:SRE35 TAZ35:TBA35 TKV35:TKW35 TUR35:TUS35 UEN35:UEO35 UOJ35:UOK35 UYF35:UYG35 VIB35:VIC35 VRX35:VRY35 WBT35:WBU35 WLP35:WLQ35 WVL35:WVM35 CTP27:CTQ29 IZ35:JA35 IZ33:JA33 SV33:SW33 ACR33:ACS33 AMN33:AMO33 AWJ33:AWK33 BGF33:BGG33 BQB33:BQC33 BZX33:BZY33 CJT33:CJU33 CTP33:CTQ33 DDL33:DDM33 DNH33:DNI33 DXD33:DXE33 EGZ33:EHA33 EQV33:EQW33 FAR33:FAS33 FKN33:FKO33 FUJ33:FUK33 GEF33:GEG33 GOB33:GOC33 GXX33:GXY33 HHT33:HHU33 HRP33:HRQ33 IBL33:IBM33 ILH33:ILI33 IVD33:IVE33 JEZ33:JFA33 JOV33:JOW33 JYR33:JYS33 KIN33:KIO33 KSJ33:KSK33 LCF33:LCG33 LMB33:LMC33 LVX33:LVY33 MFT33:MFU33 MPP33:MPQ33 MZL33:MZM33 NJH33:NJI33 NTD33:NTE33 OCZ33:ODA33 OMV33:OMW33 OWR33:OWS33 PGN33:PGO33 PQJ33:PQK33 QAF33:QAG33 QKB33:QKC33 QTX33:QTY33 RDT33:RDU33 RNP33:RNQ33 RXL33:RXM33 SHH33:SHI33 SRD33:SRE33 TAZ33:TBA33 TKV33:TKW33 TUR33:TUS33 UEN33:UEO33 UOJ33:UOK33 UYF33:UYG33 VIB33:VIC33 VRX33:VRY33 WBT33:WBU33 WLP33:WLQ33 WVL33:WVM33 CJT27:CJU29 IZ31:JA31 SV31:SW31 ACR31:ACS31 AMN31:AMO31 AWJ31:AWK31 BGF31:BGG31 BQB31:BQC31 BZX31:BZY31 CJT31:CJU31 CTP31:CTQ31 DDL31:DDM31 DNH31:DNI31 DXD31:DXE31 EGZ31:EHA31 EQV31:EQW31 FAR31:FAS31 FKN31:FKO31 FUJ31:FUK31 GEF31:GEG31 GOB31:GOC31 GXX31:GXY31 HHT31:HHU31 HRP31:HRQ31 IBL31:IBM31 ILH31:ILI31 IVD31:IVE31 JEZ31:JFA31 JOV31:JOW31 JYR31:JYS31 KIN31:KIO31 KSJ31:KSK31 LCF31:LCG31 LMB31:LMC31 LVX31:LVY31 MFT31:MFU31 MPP31:MPQ31 MZL31:MZM31 NJH31:NJI31 NTD31:NTE31 OCZ31:ODA31 OMV31:OMW31 OWR31:OWS31 PGN31:PGO31 PQJ31:PQK31 QAF31:QAG31 QKB31:QKC31 QTX31:QTY31 RDT31:RDU31 RNP31:RNQ31 RXL31:RXM31 SHH31:SHI31 SRD31:SRE31 TAZ31:TBA31 TKV31:TKW31 TUR31:TUS31 UEN31:UEO31 UOJ31:UOK31 UYF31:UYG31 VIB31:VIC31 VRX31:VRY31 WBT31:WBU31 WLP31:WLQ31 WVL31:WVM31 BZX27:BZY29 IZ25:JA25 SV25:SW25 ACR25:ACS25 AMN25:AMO25 AWJ25:AWK25 BGF25:BGG25 BQB25:BQC25 BZX25:BZY25 CJT25:CJU25 CTP25:CTQ25 DDL25:DDM25 DNH25:DNI25 DXD25:DXE25 EGZ25:EHA25 EQV25:EQW25 FAR25:FAS25 FKN25:FKO25 FUJ25:FUK25 GEF25:GEG25 GOB25:GOC25 GXX25:GXY25 HHT25:HHU25 HRP25:HRQ25 IBL25:IBM25 ILH25:ILI25 IVD25:IVE25 JEZ25:JFA25 JOV25:JOW25 JYR25:JYS25 KIN25:KIO25 KSJ25:KSK25 LCF25:LCG25 LMB25:LMC25 LVX25:LVY25 MFT25:MFU25 MPP25:MPQ25 MZL25:MZM25 NJH25:NJI25 NTD25:NTE25 OCZ25:ODA25 OMV25:OMW25 OWR25:OWS25 PGN25:PGO25 PQJ25:PQK25 QAF25:QAG25 QKB25:QKC25 QTX25:QTY25 RDT25:RDU25 RNP25:RNQ25 RXL25:RXM25 SHH25:SHI25 SRD25:SRE25 TAZ25:TBA25 TKV25:TKW25 TUR25:TUS25 UEN25:UEO25 UOJ25:UOK25 UYF25:UYG25 VIB25:VIC25 VRX25:VRY25 WBT25:WBU25 WLP25:WLQ25 WVL25:WVM25 BQB27:BQC29 WLP21:WLQ21 WBT21:WBU21 VRX21:VRY21 VIB21:VIC21 UYF21:UYG21 UOJ21:UOK21 UEN21:UEO21 TUR21:TUS21 TKV21:TKW21 TAZ21:TBA21 SRD21:SRE21 SHH21:SHI21 RXL21:RXM21 RNP21:RNQ21 RDT21:RDU21 QTX21:QTY21 QKB21:QKC21 QAF21:QAG21 PQJ21:PQK21 PGN21:PGO21 OWR21:OWS21 OMV21:OMW21 OCZ21:ODA21 NTD21:NTE21 NJH21:NJI21 MZL21:MZM21 MPP21:MPQ21 MFT21:MFU21 LVX21:LVY21 LMB21:LMC21 LCF21:LCG21 KSJ21:KSK21 KIN21:KIO21 JYR21:JYS21 JOV21:JOW21 JEZ21:JFA21 IVD21:IVE21 ILH21:ILI21 IBL21:IBM21 HRP21:HRQ21 HHT21:HHU21 GXX21:GXY21 GOB21:GOC21 GEF21:GEG21 FUJ21:FUK21 FKN21:FKO21 FAR21:FAS21 EQV21:EQW21 EGZ21:EHA21 DXD21:DXE21 DNH21:DNI21 DDL21:DDM21 CTP21:CTQ21 CJT21:CJU21 BZX21:BZY21 BQB21:BQC21 BGF21:BGG21 AWJ21:AWK21 AMN21:AMO21 ACR21:ACS21 SV21:SW21 IZ21:JA21 BGF27:BGG29 WVL21:WVM21 WVL17:WVM17 AWJ27:AWK29 IZ17:JA17 SV17:SW17 ACR17:ACS17 AMN17:AMO17 AWJ17:AWK17 BGF17:BGG17 BQB17:BQC17 BZX17:BZY17 CJT17:CJU17 CTP17:CTQ17 DDL17:DDM17 DNH17:DNI17 DXD17:DXE17 EGZ17:EHA17 EQV17:EQW17 FAR17:FAS17 FKN17:FKO17 FUJ17:FUK17 GEF17:GEG17 GOB17:GOC17 GXX17:GXY17 HHT17:HHU17 HRP17:HRQ17 IBL17:IBM17 ILH17:ILI17 IVD17:IVE17 JEZ17:JFA17 JOV17:JOW17 JYR17:JYS17 KIN17:KIO17 KSJ17:KSK17 LCF17:LCG17 LMB17:LMC17 LVX17:LVY17 MFT17:MFU17 MPP17:MPQ17 MZL17:MZM17 NJH17:NJI17 NTD17:NTE17 OCZ17:ODA17 OMV17:OMW17 OWR17:OWS17 PGN17:PGO17 PQJ17:PQK17 QAF17:QAG17 QKB17:QKC17 QTX17:QTY17 RDT17:RDU17 RNP17:RNQ17 RXL17:RXM17 SHH17:SHI17 SRD17:SRE17 TAZ17:TBA17 TKV17:TKW17 TUR17:TUS17 UEN17:UEO17 UOJ17:UOK17 UYF17:UYG17 VIB17:VIC17 VRX17:VRY17 WBT17:WBU17 WLP17:WLQ17 WLP15:WLQ15 WBT15:WBU15 VRX15:VRY15 VIB15:VIC15 UYF15:UYG15 UOJ15:UOK15 UEN15:UEO15 TUR15:TUS15 TKV15:TKW15 TAZ15:TBA15 SRD15:SRE15 SHH15:SHI15 RXL15:RXM15 RNP15:RNQ15 RDT15:RDU15 QTX15:QTY15 QKB15:QKC15 QAF15:QAG15 PQJ15:PQK15 PGN15:PGO15 OWR15:OWS15 OMV15:OMW15 OCZ15:ODA15 NTD15:NTE15 NJH15:NJI15 MZL15:MZM15 MPP15:MPQ15 MFT15:MFU15 LVX15:LVY15 LMB15:LMC15 LCF15:LCG15 KSJ15:KSK15 KIN15:KIO15 JYR15:JYS15 JOV15:JOW15 JEZ15:JFA15 IVD15:IVE15 ILH15:ILI15 IBL15:IBM15 HRP15:HRQ15 HHT15:HHU15 GXX15:GXY15 GOB15:GOC15 GEF15:GEG15 FUJ15:FUK15 FKN15:FKO15 FAR15:FAS15 EQV15:EQW15 EGZ15:EHA15 DXD15:DXE15 DNH15:DNI15 DDL15:DDM15 CTP15:CTQ15 CJT15:CJU15 BZX15:BZY15 BQB15:BQC15 BGF15:BGG15 AWJ15:AWK15 AMN15:AMO15 ACR15:ACS15 SV15:SW15 IZ15:JA15 AMN27:AMO29 WVL15:WVM15 ACR27:ACS29 IZ10:JA11 SV10:SW11 ACR10:ACS11 AMN10:AMO11 AWJ10:AWK11 BGF10:BGG11 BQB10:BQC11 BZX10:BZY11 CJT10:CJU11 CTP10:CTQ11 DDL10:DDM11 DNH10:DNI11 DXD10:DXE11 EGZ10:EHA11 EQV10:EQW11 FAR10:FAS11 FKN10:FKO11 FUJ10:FUK11 GEF10:GEG11 GOB10:GOC11 GXX10:GXY11 HHT10:HHU11 HRP10:HRQ11 IBL10:IBM11 ILH10:ILI11 IVD10:IVE11 JEZ10:JFA11 JOV10:JOW11 JYR10:JYS11 KIN10:KIO11 KSJ10:KSK11 LCF10:LCG11 LMB10:LMC11 LVX10:LVY11 MFT10:MFU11 MPP10:MPQ11 MZL10:MZM11 NJH10:NJI11 NTD10:NTE11 OCZ10:ODA11 OMV10:OMW11 OWR10:OWS11 PGN10:PGO11 PQJ10:PQK11 QAF10:QAG11 QKB10:QKC11 QTX10:QTY11 RDT10:RDU11 RNP10:RNQ11 RXL10:RXM11 SHH10:SHI11 SRD10:SRE11 TAZ10:TBA11 TKV10:TKW11 TUR10:TUS11 UEN10:UEO11 UOJ10:UOK11 UYF10:UYG11 VIB10:VIC11 VRX10:VRY11 WBT10:WBU11 WLP10:WLQ11 WVL8:WVM8 WVL10:WVM11 WLP13:WLQ13 WBT13:WBU13 VRX13:VRY13 VIB13:VIC13 UYF13:UYG13 UOJ13:UOK13 UEN13:UEO13 TUR13:TUS13 TKV13:TKW13 TAZ13:TBA13 SRD13:SRE13 SHH13:SHI13 RXL13:RXM13 RNP13:RNQ13 RDT13:RDU13 QTX13:QTY13 QKB13:QKC13 QAF13:QAG13 PQJ13:PQK13 PGN13:PGO13 OWR13:OWS13 OMV13:OMW13 OCZ13:ODA13 NTD13:NTE13 NJH13:NJI13 MZL13:MZM13 MPP13:MPQ13 MFT13:MFU13 LVX13:LVY13 LMB13:LMC13 LCF13:LCG13 KSJ13:KSK13 KIN13:KIO13 JYR13:JYS13 JOV13:JOW13 JEZ13:JFA13 IVD13:IVE13 ILH13:ILI13 IBL13:IBM13 HRP13:HRQ13 HHT13:HHU13 GXX13:GXY13 GOB13:GOC13 GEF13:GEG13 FUJ13:FUK13 FKN13:FKO13 FAR13:FAS13 EQV13:EQW13 EGZ13:EHA13 DXD13:DXE13 DNH13:DNI13 DDL13:DDM13 CTP13:CTQ13 CJT13:CJU13 BZX13:BZY13 BQB13:BQC13 BGF13:BGG13 AWJ13:AWK13 AMN13:AMO13 ACR13:ACS13 SV13:SW13 IZ13:JA13 SV27:SW29 WVL13:WVM13 WLP8:WLQ8 WBT8:WBU8 VRX8:VRY8 VIB8:VIC8 UYF8:UYG8 UOJ8:UOK8 UEN8:UEO8 TUR8:TUS8 TKV8:TKW8 TAZ8:TBA8 SRD8:SRE8 SHH8:SHI8 RXL8:RXM8 RNP8:RNQ8 RDT8:RDU8 QTX8:QTY8 QKB8:QKC8 QAF8:QAG8 PQJ8:PQK8 PGN8:PGO8 OWR8:OWS8 OMV8:OMW8 OCZ8:ODA8 NTD8:NTE8 NJH8:NJI8 MZL8:MZM8 MPP8:MPQ8 MFT8:MFU8 LVX8:LVY8 LMB8:LMC8 LCF8:LCG8 KSJ8:KSK8 KIN8:KIO8 JYR8:JYS8 JOV8:JOW8 JEZ8:JFA8 IVD8:IVE8 ILH8:ILI8 IBL8:IBM8 HRP8:HRQ8 HHT8:HHU8 GXX8:GXY8 GOB8:GOC8 GEF8:GEG8 FUJ8:FUK8 FKN8:FKO8 FAR8:FAS8 EQV8:EQW8 EGZ8:EHA8 DXD8:DXE8 DNH8:DNI8 DDL8:DDM8 CTP8:CTQ8 CJT8:CJU8 BZX8:BZY8 BQB8:BQC8 BGF8:BGG8 AWJ8:AWK8 AMN8:AMO8 ACR8:ACS8 SV8:SW8 IZ8:JA8 WVL23:WVM23 WLP23:WLQ23 WBT23:WBU23 VRX23:VRY23 VIB23:VIC23 UYF23:UYG23 UOJ23:UOK23 UEN23:UEO23 TUR23:TUS23 TKV23:TKW23 TAZ23:TBA23 SRD23:SRE23 SHH23:SHI23 RXL23:RXM23 RNP23:RNQ23 RDT23:RDU23 QTX23:QTY23 QKB23:QKC23 QAF23:QAG23 PQJ23:PQK23 PGN23:PGO23 OWR23:OWS23 OMV23:OMW23 OCZ23:ODA23 NTD23:NTE23 NJH23:NJI23 MZL23:MZM23 MPP23:MPQ23 MFT23:MFU23 LVX23:LVY23 LMB23:LMC23 LCF23:LCG23 KSJ23:KSK23 KIN23:KIO23 JYR23:JYS23 JOV23:JOW23 JEZ23:JFA23 IVD23:IVE23 ILH23:ILI23 IBL23:IBM23 HRP23:HRQ23 HHT23:HHU23 GXX23:GXY23 GOB23:GOC23 GEF23:GEG23 FUJ23:FUK23 FKN23:FKO23 FAR23:FAS23 EQV23:EQW23 EGZ23:EHA23 DXD23:DXE23 DNH23:DNI23 DDL23:DDM23 CTP23:CTQ23 CJT23:CJU23 BZX23:BZY23 BQB23:BQC23 BGF23:BGG23 AWJ23:AWK23 AMN23:AMO23 ACR23:ACS23 SV23:SW23 IZ23:JA23 IZ27:JA29 EGZ27:EHA29 WVL27:WVM29 WLP27:WLQ29 WBT27:WBU29 VRX27:VRY29 VIB27:VIC29 UYF27:UYG29 UOJ27:UOK29 UEN27:UEO29 TUR27:TUS29 TKV27:TKW29 TAZ27:TBA29 SRD27:SRE29 SHH27:SHI29 RXL27:RXM29 RNP27:RNQ29 RDT27:RDU29 QTX27:QTY29 QKB27:QKC29 QAF27:QAG29 PQJ27:PQK29 PGN27:PGO29 OWR27:OWS29 OMV27:OMW29 OCZ27:ODA29 NTD27:NTE29 NJH27:NJI29 MZL27:MZM29 MPP27:MPQ29 MFT27:MFU29 LVX27:LVY29 LMB27:LMC29 LCF27:LCG29 KSJ27:KSK29 KIN27:KIO29 JYR27:JYS29 JOV27:JOW29 JEZ27:JFA29 IVD27:IVE29 ILH27:ILI29 IBL27:IBM29 HRP27:HRQ29 HHT27:HHU29 GXX27:GXY29 GOB27:GOC29 GEF27:GEG29 FUJ27:FUK29 FKN27:FKO29 D7:D985" xr:uid="{00000000-0002-0000-0000-000003000000}">
      <formula1>"ข้าราชการ, พนักงานราชการ"</formula1>
    </dataValidation>
    <dataValidation type="list" errorStyle="warning" allowBlank="1" showInputMessage="1" showErrorMessage="1" errorTitle="ข้อมูลไม่ถูกต้อง" error="กรุณาเลือกรายการที่กำหนดเท่านั้น" sqref="QUA27:QUA29 WBW44:WBW83 VSA44:VSA83 VIE44:VIE83 UYI44:UYI83 UOM44:UOM83 UEQ44:UEQ83 TUU44:TUU83 TKY44:TKY83 TBC44:TBC83 SRG44:SRG83 SHK44:SHK83 RXO44:RXO83 RNS44:RNS83 RDW44:RDW83 QUA44:QUA83 QKE44:QKE83 QAI44:QAI83 PQM44:PQM83 PGQ44:PGQ83 OWU44:OWU83 OMY44:OMY83 ODC44:ODC83 NTG44:NTG83 NJK44:NJK83 MZO44:MZO83 MPS44:MPS83 MFW44:MFW83 LWA44:LWA83 LME44:LME83 LCI44:LCI83 KSM44:KSM83 KIQ44:KIQ83 JYU44:JYU83 JOY44:JOY83 JFC44:JFC83 IVG44:IVG83 ILK44:ILK83 IBO44:IBO83 HRS44:HRS83 HHW44:HHW83 GYA44:GYA83 GOE44:GOE83 GEI44:GEI83 FUM44:FUM83 FKQ44:FKQ83 FAU44:FAU83 EQY44:EQY83 EHC44:EHC83 DXG44:DXG83 DNK44:DNK83 DDO44:DDO83 CTS44:CTS83 CJW44:CJW83 CAA44:CAA83 BQE44:BQE83 BGI44:BGI83 AWM44:AWM83 AMQ44:AMQ83 ACU44:ACU83 SY44:SY83 JC44:JC83 WVQ44:WVQ83 WLU44:WLU83 WBY44:WBY83 VSC44:VSC83 VIG44:VIG83 UYK44:UYK83 UOO44:UOO83 UES44:UES83 TUW44:TUW83 TLA44:TLA83 TBE44:TBE83 SRI44:SRI83 SHM44:SHM83 RXQ44:RXQ83 RNU44:RNU83 RDY44:RDY83 QUC44:QUC83 QKG44:QKG83 QAK44:QAK83 PQO44:PQO83 PGS44:PGS83 OWW44:OWW83 ONA44:ONA83 ODE44:ODE83 NTI44:NTI83 NJM44:NJM83 MZQ44:MZQ83 MPU44:MPU83 MFY44:MFY83 LWC44:LWC83 LMG44:LMG83 LCK44:LCK83 KSO44:KSO83 KIS44:KIS83 JYW44:JYW83 JPA44:JPA83 JFE44:JFE83 IVI44:IVI83 ILM44:ILM83 IBQ44:IBQ83 HRU44:HRU83 HHY44:HHY83 GYC44:GYC83 GOG44:GOG83 GEK44:GEK83 FUO44:FUO83 FKS44:FKS83 FAW44:FAW83 ERA44:ERA83 EHE44:EHE83 DXI44:DXI83 DNM44:DNM83 DDQ44:DDQ83 CTU44:CTU83 CJY44:CJY83 CAC44:CAC83 BQG44:BQG83 BGK44:BGK83 AWO44:AWO83 AMS44:AMS83 ACW44:ACW83 TA44:TA83 JE44:JE83 RDW27:RDW29 WVO44:WVO83 WVO42 RXO27:RXO29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LS44:WLS83 WVO25 VIE37:VIE40 UYI37:UYI40 UOM37:UOM40 UEQ37:UEQ40 TUU37:TUU40 TKY37:TKY40 TBC37:TBC40 SRG37:SRG40 SHK37:SHK40 RXO37:RXO40 RNS37:RNS40 RDW37:RDW40 QUA37:QUA40 QKE37:QKE40 QAI37:QAI40 PQM37:PQM40 PGQ37:PGQ40 OWU37:OWU40 OMY37:OMY40 ODC37:ODC40 NTG37:NTG40 NJK37:NJK40 MZO37:MZO40 MPS37:MPS40 MFW37:MFW40 LWA37:LWA40 LME37:LME40 LCI37:LCI40 KSM37:KSM40 KIQ37:KIQ40 JYU37:JYU40 JOY37:JOY40 JFC37:JFC40 IVG37:IVG40 ILK37:ILK40 IBO37:IBO40 HRS37:HRS40 HHW37:HHW40 GYA37:GYA40 GOE37:GOE40 GEI37:GEI40 FUM37:FUM40 FKQ37:FKQ40 FAU37:FAU40 EQY37:EQY40 EHC37:EHC40 DXG37:DXG40 DNK37:DNK40 DDO37:DDO40 CTS37:CTS40 CJW37:CJW40 CAA37:CAA40 BQE37:BQE40 BGI37:BGI40 AWM37:AWM40 AMQ37:AMQ40 ACU37:ACU40 SY37:SY40 JC37:JC40 WVQ37:WVQ40 WLU37:WLU40 WBY37:WBY40 VSC37:VSC40 VIG37:VIG40 UYK37:UYK40 UOO37:UOO40 UES37:UES40 TUW37:TUW40 TLA37:TLA40 TBE37:TBE40 SRI37:SRI40 SHM37:SHM40 RXQ37:RXQ40 RNU37:RNU40 RDY37:RDY40 QUC37:QUC40 QKG37:QKG40 QAK37:QAK40 PQO37:PQO40 PGS37:PGS40 OWW37:OWW40 ONA37:ONA40 ODE37:ODE40 NTI37:NTI40 NJM37:NJM40 MZQ37:MZQ40 MPU37:MPU40 MFY37:MFY40 LWC37:LWC40 LMG37:LMG40 LCK37:LCK40 KSO37:KSO40 KIS37:KIS40 JYW37:JYW40 JPA37:JPA40 JFE37:JFE40 IVI37:IVI40 ILM37:ILM40 IBQ37:IBQ40 HRU37:HRU40 HHY37:HHY40 GYC37:GYC40 GOG37:GOG40 GEK37:GEK40 FUO37:FUO40 FKS37:FKS40 FAW37:FAW40 ERA37:ERA40 EHE37:EHE40 DXI37:DXI40 DNM37:DNM40 DDQ37:DDQ40 CTU37:CTU40 CJY37:CJY40 CAC37:CAC40 BQG37:BQG40 BGK37:BGK40 AWO37:AWO40 AMS37:AMS40 ACW37:ACW40 TA37:TA40 JE37:JE40 SHK27:SHK29 WVO37:WVO40 VSA37:VSA40 WLS37:WLS40 WBW37:WBW40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JE35 SRG27:SRG29 WVO35 WLS35 WLS33 WBW33 VSA33 VIE33 UYI33 UOM33 UEQ33 TUU33 TKY33 TBC33 SRG33 SHK33 RXO33 RNS33 RDW33 QUA33 QKE33 QAI33 PQM33 PGQ33 OWU33 OMY33 ODC33 NTG33 NJK33 MZO33 MPS33 MFW33 LWA33 LME33 LCI33 KSM33 KIQ33 JYU33 JOY33 JFC33 IVG33 ILK33 IBO33 HRS33 HHW33 GYA33 GOE33 GEI33 FUM33 FKQ33 FAU33 EQY33 EHC33 DXG33 DNK33 DDO33 CTS33 CJW33 CAA33 BQE33 BGI33 AWM33 AMQ33 ACU33 SY33 JC33 WVQ33 WLU33 WBY33 VSC33 VIG33 UYK33 UOO33 UES33 TUW33 TLA33 TBE33 SRI33 SHM33 RXQ33 RNU33 RDY33 QUC33 QKG33 QAK33 PQO33 PGS33 OWW33 ONA33 ODE33 NTI33 NJM33 MZQ33 MPU33 MFY33 LWC33 LMG33 LCK33 KSO33 KIS33 JYW33 JPA33 JFE33 IVI33 ILM33 IBQ33 HRU33 HHY33 GYC33 GOG33 GEK33 FUO33 FKS33 FAW33 ERA33 EHE33 DXI33 DNM33 DDQ33 CTU33 CJY33 CAC33 BQG33 BGK33 AWO33 AMS33 ACW33 TA33 JE33 TBC27:TBC29 WVO33 WLS31 WBW31 VSA31 VIE31 UYI31 UOM31 UEQ31 TUU31 TKY31 TBC31 SRG31 SHK31 RXO31 RNS31 RDW31 QUA31 QKE31 QAI31 PQM31 PGQ31 OWU31 OMY31 ODC31 NTG31 NJK31 MZO31 MPS31 MFW31 LWA31 LME31 LCI31 KSM31 KIQ31 JYU31 JOY31 JFC31 IVG31 ILK31 IBO31 HRS31 HHW31 GYA31 GOE31 GEI31 FUM31 FKQ31 FAU31 EQY31 EHC31 DXG31 DNK31 DDO31 CTS31 CJW31 CAA31 BQE31 BGI31 AWM31 AMQ31 ACU31 SY31 JC31 WVQ31 WLU31 WBY31 VSC31 VIG31 UYK31 UOO31 UES31 TUW31 TLA31 TBE31 SRI31 SHM31 RXQ31 RNU31 RDY31 QUC31 QKG31 QAK31 PQO31 PGS31 OWW31 ONA31 ODE31 NTI31 NJM31 MZQ31 MPU31 MFY31 LWC31 LMG31 LCK31 KSO31 KIS31 JYW31 JPA31 JFE31 IVI31 ILM31 IBQ31 HRU31 HHY31 GYC31 GOG31 GEK31 FUO31 FKS31 FAW31 ERA31 EHE31 DXI31 DNM31 DDQ31 CTU31 CJY31 CAC31 BQG31 BGK31 AWO31 AMS31 ACW31 TA31 JE31 TKY27:TKY29 WVO31 TUU27:TUU29 UEQ27:UEQ29 JE25 TA25 ACW25 AMS25 AWO25 BGK25 BQG25 CAC25 CJY25 CTU25 DDQ25 DNM25 DXI25 EHE25 ERA25 FAW25 FKS25 FUO25 GEK25 GOG25 GYC25 HHY25 HRU25 IBQ25 ILM25 IVI25 JFE25 JPA25 JYW25 KIS25 KSO25 LCK25 LMG25 LWC25 MFY25 MPU25 MZQ25 NJM25 NTI25 ODE25 ONA25 OWW25 PGS25 PQO25 QAK25 QKG25 QUC25 RDY25 RNU25 RXQ25 SHM25 SRI25 TBE25 TLA25 TUW25 UES25 UOO25 UYK25 VIG25 VSC25 WBY25 WLU25 WVQ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UOM27:UOM29 WLS21 WBW21 VSA21 VIE21 UYI21 UOM21 UEQ21 TUU21 TKY21 TBC21 SRG21 SHK21 RXO21 RNS21 RDW21 QUA21 QKE21 QAI21 PQM21 PGQ21 OWU21 OMY21 ODC21 NTG21 NJK21 MZO21 MPS21 MFW21 LWA21 LME21 LCI21 KSM21 KIQ21 JYU21 JOY21 JFC21 IVG21 ILK21 IBO21 HRS21 HHW21 GYA21 GOE21 GEI21 FUM21 FKQ21 FAU21 EQY21 EHC21 DXG21 DNK21 DDO21 CTS21 CJW21 CAA21 BQE21 BGI21 AWM21 AMQ21 ACU21 SY21 JC21 WVQ21 WLU21 WBY21 VSC21 VIG21 UYK21 UOO21 UES21 TUW21 TLA21 TBE21 SRI21 SHM21 RXQ21 RNU21 RDY21 QUC21 QKG21 QAK21 PQO21 PGS21 OWW21 ONA21 ODE21 NTI21 NJM21 MZQ21 MPU21 MFY21 LWC21 LMG21 LCK21 KSO21 KIS21 JYW21 JPA21 JFE21 IVI21 ILM21 IBQ21 HRU21 HHY21 GYC21 GOG21 GEK21 FUO21 FKS21 FAW21 ERA21 EHE21 DXI21 DNM21 DDQ21 CTU21 CJY21 CAC21 BQG21 BGK21 AWO21 AMS21 ACW21 TA21 JE21 UYI27:UYI29 WVO21 WVO17 VIE27:VIE29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LS15 WBW15 VSA15 VIE15 UYI15 UOM15 UEQ15 TUU15 TKY15 TBC15 SRG15 SHK15 RXO15 RNS15 RDW15 QUA15 QKE15 QAI15 PQM15 PGQ15 OWU15 OMY15 ODC15 NTG15 NJK15 MZO15 MPS15 MFW15 LWA15 LME15 LCI15 KSM15 KIQ15 JYU15 JOY15 JFC15 IVG15 ILK15 IBO15 HRS15 HHW15 GYA15 GOE15 GEI15 FUM15 FKQ15 FAU15 EQY15 EHC15 DXG15 DNK15 DDO15 CTS15 CJW15 CAA15 BQE15 BGI15 AWM15 AMQ15 ACU15 SY15 JC15 WVQ15 WLU15 WBY15 VSC15 VIG15 UYK15 UOO15 UES15 TUW15 TLA15 TBE15 SRI15 SHM15 RXQ15 RNU15 RDY15 QUC15 QKG15 QAK15 PQO15 PGS15 OWW15 ONA15 ODE15 NTI15 NJM15 MZQ15 MPU15 MFY15 LWC15 LMG15 LCK15 KSO15 KIS15 JYW15 JPA15 JFE15 IVI15 ILM15 IBQ15 HRU15 HHY15 GYC15 GOG15 GEK15 FUO15 FKS15 FAW15 ERA15 EHE15 DXI15 DNM15 DDQ15 CTU15 CJY15 CAC15 BQG15 BGK15 AWO15 AMS15 ACW15 TA15 JE15 VSA27:VSA29 WVO15 WBW27:WBW29 JE10:JE11 TA10:TA11 ACW10:ACW11 AMS10:AMS11 AWO10:AWO11 BGK10:BGK11 BQG10:BQG11 CAC10:CAC11 CJY10:CJY11 CTU10:CTU11 DDQ10:DDQ11 DNM10:DNM11 DXI10:DXI11 EHE10:EHE11 ERA10:ERA11 FAW10:FAW11 FKS10:FKS11 FUO10:FUO11 GEK10:GEK11 GOG10:GOG11 GYC10:GYC11 HHY10:HHY11 HRU10:HRU11 IBQ10:IBQ11 ILM10:ILM11 IVI10:IVI11 JFE10:JFE11 JPA10:JPA11 JYW10:JYW11 KIS10:KIS11 KSO10:KSO11 LCK10:LCK11 LMG10:LMG11 LWC10:LWC11 MFY10:MFY11 MPU10:MPU11 MZQ10:MZQ11 NJM10:NJM11 NTI10:NTI11 ODE10:ODE11 ONA10:ONA11 OWW10:OWW11 PGS10:PGS11 PQO10:PQO11 QAK10:QAK11 QKG10:QKG11 QUC10:QUC11 RDY10:RDY11 RNU10:RNU11 RXQ10:RXQ11 SHM10:SHM11 SRI10:SRI11 TBE10:TBE11 TLA10:TLA11 TUW10:TUW11 UES10:UES11 UOO10:UOO11 UYK10:UYK11 VIG10:VIG11 VSC10:VSC11 WBY10:WBY11 WLU10:WLU11 WVQ10:WVQ11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WVO8 WVO10:WVO11 WLS13 WBW13 VSA13 VIE13 UYI13 UOM13 UEQ13 TUU13 TKY13 TBC13 SRG13 SHK13 RXO13 RNS13 RDW13 QUA13 QKE13 QAI13 PQM13 PGQ13 OWU13 OMY13 ODC13 NTG13 NJK13 MZO13 MPS13 MFW13 LWA13 LME13 LCI13 KSM13 KIQ13 JYU13 JOY13 JFC13 IVG13 ILK13 IBO13 HRS13 HHW13 GYA13 GOE13 GEI13 FUM13 FKQ13 FAU13 EQY13 EHC13 DXG13 DNK13 DDO13 CTS13 CJW13 CAA13 BQE13 BGI13 AWM13 AMQ13 ACU13 SY13 JC13 WVQ13 WLU13 WBY13 VSC13 VIG13 UYK13 UOO13 UES13 TUW13 TLA13 TBE13 SRI13 SHM13 RXQ13 RNU13 RDY13 QUC13 QKG13 QAK13 PQO13 PGS13 OWW13 ONA13 ODE13 NTI13 NJM13 MZQ13 MPU13 MFY13 LWC13 LMG13 LCK13 KSO13 KIS13 JYW13 JPA13 JFE13 IVI13 ILM13 IBQ13 HRU13 HHY13 GYC13 GOG13 GEK13 FUO13 FKS13 FAW13 ERA13 EHE13 DXI13 DNM13 DDQ13 CTU13 CJY13 CAC13 BQG13 BGK13 AWO13 AMS13 ACW13 TA13 JE13 WLS27:WLS29 WVO13 WLS8 WBW8 VSA8 VIE8 UYI8 UOM8 UEQ8 TUU8 TKY8 TBC8 SRG8 SHK8 RXO8 RNS8 RDW8 QUA8 QKE8 QAI8 PQM8 PGQ8 OWU8 OMY8 ODC8 NTG8 NJK8 MZO8 MPS8 MFW8 LWA8 LME8 LCI8 KSM8 KIQ8 JYU8 JOY8 JFC8 IVG8 ILK8 IBO8 HRS8 HHW8 GYA8 GOE8 GEI8 FUM8 FKQ8 FAU8 EQY8 EHC8 DXG8 DNK8 DDO8 CTS8 CJW8 CAA8 BQE8 BGI8 AWM8 AMQ8 ACU8 SY8 JC8 WVQ8 WLU8 WBY8 VSC8 VIG8 UYK8 UOO8 UES8 TUW8 TLA8 TBE8 SRI8 SHM8 RXQ8 RNU8 RDY8 QUC8 QKG8 QAK8 PQO8 PGS8 OWW8 ONA8 ODE8 NTI8 NJM8 MZQ8 MPU8 MFY8 LWC8 LMG8 LCK8 KSO8 KIS8 JYW8 JPA8 JFE8 IVI8 ILM8 IBQ8 HRU8 HHY8 GYC8 GOG8 GEK8 FUO8 FKS8 FAW8 ERA8 EHE8 DXI8 DNM8 DDQ8 CTU8 CJY8 CAC8 BQG8 BGK8 AWO8 AMS8 ACW8 TA8 JE8 WLS23 WBW23 VSA23 VIE23 UYI23 UOM23 UEQ23 TUU23 TKY23 TBC23 SRG23 SHK23 RXO23 RNS23 RDW23 QUA23 QKE23 QAI23 PQM23 PGQ23 OWU23 OMY23 ODC23 NTG23 NJK23 MZO23 MPS23 MFW23 LWA23 LME23 LCI23 KSM23 KIQ23 JYU23 JOY23 JFC23 IVG23 ILK23 IBO23 HRS23 HHW23 GYA23 GOE23 GEI23 FUM23 FKQ23 FAU23 EQY23 EHC23 DXG23 DNK23 DDO23 CTS23 CJW23 CAA23 BQE23 BGI23 AWM23 AMQ23 ACU23 SY23 JC23 WVQ23 WLU23 WBY23 VSC23 VIG23 UYK23 UOO23 UES23 TUW23 TLA23 TBE23 SRI23 SHM23 RXQ23 RNU23 RDY23 QUC23 QKG23 QAK23 PQO23 PGS23 OWW23 ONA23 ODE23 NTI23 NJM23 MZQ23 MPU23 MFY23 LWC23 LMG23 LCK23 KSO23 KIS23 JYW23 JPA23 JFE23 IVI23 ILM23 IBQ23 HRU23 HHY23 GYC23 GOG23 GEK23 FUO23 FKS23 FAW23 ERA23 EHE23 DXI23 DNM23 DDQ23 CTU23 CJY23 CAC23 BQG23 BGK23 AWO23 AMS23 ACW23 TA23 JE23 WVO27:WVO29 WVO23 RNS27:RNS29 JE27:JE29 TA27:TA29 ACW27:ACW29 AMS27:AMS29 AWO27:AWO29 BGK27:BGK29 BQG27:BQG29 CAC27:CAC29 CJY27:CJY29 CTU27:CTU29 DDQ27:DDQ29 DNM27:DNM29 DXI27:DXI29 EHE27:EHE29 ERA27:ERA29 FAW27:FAW29 FKS27:FKS29 FUO27:FUO29 GEK27:GEK29 GOG27:GOG29 GYC27:GYC29 HHY27:HHY29 HRU27:HRU29 IBQ27:IBQ29 ILM27:ILM29 IVI27:IVI29 JFE27:JFE29 JPA27:JPA29 JYW27:JYW29 KIS27:KIS29 KSO27:KSO29 LCK27:LCK29 LMG27:LMG29 LWC27:LWC29 MFY27:MFY29 MPU27:MPU29 MZQ27:MZQ29 NJM27:NJM29 NTI27:NTI29 ODE27:ODE29 ONA27:ONA29 OWW27:OWW29 PGS27:PGS29 PQO27:PQO29 QAK27:QAK29 QKG27:QKG29 QUC27:QUC29 RDY27:RDY29 RNU27:RNU29 RXQ27:RXQ29 SHM27:SHM29 SRI27:SRI29 TBE27:TBE29 TLA27:TLA29 TUW27:TUW29 UES27:UES29 UOO27:UOO29 UYK27:UYK29 VIG27:VIG29 VSC27:VSC29 WBY27:WBY29 WLU27:WLU29 WVQ27:WVQ29 JC27:JC29 SY27:SY29 ACU27:ACU29 AMQ27:AMQ29 AWM27:AWM29 BGI27:BGI29 BQE27:BQE29 CAA27:CAA29 CJW27:CJW29 CTS27:CTS29 DDO27:DDO29 DNK27:DNK29 DXG27:DXG29 EHC27:EHC29 EQY27:EQY29 FAU27:FAU29 FKQ27:FKQ29 FUM27:FUM29 GEI27:GEI29 GOE27:GOE29 GYA27:GYA29 HHW27:HHW29 HRS27:HRS29 IBO27:IBO29 ILK27:ILK29 IVG27:IVG29 JFC27:JFC29 JOY27:JOY29 JYU27:JYU29 KIQ27:KIQ29 KSM27:KSM29 LCI27:LCI29 LME27:LME29 LWA27:LWA29 MFW27:MFW29 MPS27:MPS29 MZO27:MZO29 NJK27:NJK29 NTG27:NTG29 ODC27:ODC29 OMY27:OMY29 OWU27:OWU29 PGQ27:PGQ29 PQM27:PQM29 QAI27:QAI29 QKE27:QKE29 G7:G991" xr:uid="{00000000-0002-0000-0000-000004000000}">
      <formula1>"อบรมกับหน่วยงานนอกกรมฯ, อบรมกับหน่วยงานในกรมฯ, e-Learning, ชุมชนนักปฏิบัติ(CoP), สอนงาน, มอบหมายงาน, ดูงานนอกสถานที่, หมุนเวียนงาน, เรียนรู้ด้วยตนเอง, อื่นๆ"</formula1>
    </dataValidation>
    <dataValidation type="list" allowBlank="1" showInputMessage="1" showErrorMessage="1" sqref="D986:D1484" xr:uid="{00000000-0002-0000-0000-000006000000}">
      <formula1>"ข้าราชการ, พนักงานราชการ"</formula1>
    </dataValidation>
    <dataValidation type="whole" errorStyle="warning" allowBlank="1" showInputMessage="1" showErrorMessage="1" errorTitle="จำนวนไม่ถูกต้อง" error="กรุณาตรวจสอบตัวเลขอีกครั้ง" sqref="D4 F4" xr:uid="{00000000-0002-0000-0000-000007000000}">
      <formula1>0</formula1>
      <formula2>10000</formula2>
    </dataValidation>
    <dataValidation errorStyle="warning" allowBlank="1" showInputMessage="1" showErrorMessage="1" errorTitle="ข้อมูลไม่ถูกต้อง" error="กรุณาเลือกรายการที่กำหนดเท่านั้น" sqref="L5" xr:uid="{00000000-0002-0000-0000-000008000000}"/>
    <dataValidation type="whole" errorStyle="warning" allowBlank="1" showInputMessage="1" showErrorMessage="1" errorTitle="ตัวเลขไม่ถูกต้อง" error="กรุณากรอกเฉพาะปีพุทธศักราช" sqref="H4" xr:uid="{00000000-0002-0000-0000-000009000000}">
      <formula1>2562</formula1>
      <formula2>2600</formula2>
    </dataValidation>
    <dataValidation type="decimal" errorStyle="warning" allowBlank="1" showInputMessage="1" showErrorMessage="1" errorTitle="จำนวนชั่วโมงไม่ถูกต้อง" error="กรุณากรอกเฉพาะตัวเลขเท่านั้น" sqref="J7:J985" xr:uid="{00000000-0002-0000-0000-000005000000}">
      <formula1>0</formula1>
      <formula2>500</formula2>
    </dataValidation>
    <dataValidation type="decimal" errorStyle="warning" allowBlank="1" showInputMessage="1" showErrorMessage="1" errorTitle="ค่าธรรมเนียมไม่ถูกต้อง" error="กรุณากรอกเฉพาะตัวเลขเท่านั้น" sqref="K7:K985" xr:uid="{00000000-0002-0000-0000-00000A000000}">
      <formula1>0</formula1>
      <formula2>300000</formula2>
    </dataValidation>
  </dataValidations>
  <pageMargins left="0.3" right="0.25" top="0.3" bottom="0.2" header="0.3" footer="0.3"/>
  <pageSetup paperSize="9" scale="98" fitToHeight="0" orientation="landscape" r:id="rId1"/>
  <headerFooter>
    <oddFooter>&amp;C&amp;"TH SarabunPSK,Regular"&amp;10หน้า &amp;P จาก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25"/>
  <sheetViews>
    <sheetView showGridLines="0" topLeftCell="A19" zoomScaleNormal="100" zoomScaleSheetLayoutView="90" zoomScalePageLayoutView="120" workbookViewId="0">
      <selection activeCell="T6" sqref="T6"/>
    </sheetView>
  </sheetViews>
  <sheetFormatPr defaultColWidth="9" defaultRowHeight="21.75"/>
  <cols>
    <col min="1" max="1" width="3.125" style="19" customWidth="1"/>
    <col min="2" max="2" width="19.125" style="19" customWidth="1"/>
    <col min="3" max="3" width="10.375" style="19" customWidth="1"/>
    <col min="4" max="4" width="8.25" style="19" customWidth="1"/>
    <col min="5" max="5" width="28.375" style="19" customWidth="1"/>
    <col min="6" max="6" width="8.75" style="19" customWidth="1"/>
    <col min="7" max="7" width="1.375" style="19" customWidth="1"/>
    <col min="8" max="8" width="12.25" style="19" customWidth="1"/>
    <col min="9" max="9" width="9.75" style="19" customWidth="1"/>
    <col min="10" max="10" width="7.375" style="26" customWidth="1"/>
    <col min="11" max="11" width="8.375" style="19" customWidth="1"/>
    <col min="12" max="12" width="9.25" style="19" customWidth="1"/>
    <col min="13" max="13" width="7" style="19" customWidth="1"/>
    <col min="14" max="14" width="0.875" style="19" customWidth="1"/>
    <col min="15" max="15" width="5.125" style="23" customWidth="1"/>
    <col min="16" max="16384" width="9" style="19"/>
  </cols>
  <sheetData>
    <row r="1" spans="1:17" s="12" customFormat="1" ht="36.75" customHeight="1">
      <c r="A1" s="167" t="s">
        <v>99</v>
      </c>
      <c r="B1" s="168"/>
      <c r="C1" s="168"/>
      <c r="D1" s="168"/>
      <c r="E1" s="168"/>
      <c r="F1" s="168"/>
      <c r="G1" s="168"/>
      <c r="H1" s="168"/>
      <c r="I1" s="168"/>
      <c r="J1" s="168"/>
      <c r="K1" s="168"/>
      <c r="L1" s="168"/>
      <c r="M1" s="168"/>
      <c r="N1" s="70"/>
      <c r="O1" s="21"/>
      <c r="P1" s="10"/>
      <c r="Q1" s="11"/>
    </row>
    <row r="2" spans="1:17" s="12" customFormat="1" ht="24.75" customHeight="1">
      <c r="A2" s="7"/>
      <c r="B2" s="5"/>
      <c r="C2" s="28" t="s">
        <v>100</v>
      </c>
      <c r="D2" s="174" t="str">
        <f>เก็บข้อมูลHRD!C2</f>
        <v>สำนักกฎหมาย</v>
      </c>
      <c r="E2" s="174"/>
      <c r="F2" s="174"/>
      <c r="G2" s="174"/>
      <c r="H2" s="174"/>
      <c r="I2" s="174"/>
      <c r="J2" s="175" t="s">
        <v>7</v>
      </c>
      <c r="K2" s="175"/>
      <c r="L2" s="174" t="str">
        <f>เก็บข้อมูลHRD!J4</f>
        <v>กาญจนี ภูนาเชียง</v>
      </c>
      <c r="M2" s="174"/>
      <c r="N2" s="71"/>
      <c r="O2" s="20"/>
    </row>
    <row r="3" spans="1:17" s="12" customFormat="1" ht="4.5" customHeight="1">
      <c r="A3" s="7"/>
      <c r="B3" s="5"/>
      <c r="C3" s="5"/>
      <c r="D3" s="5"/>
      <c r="E3" s="2"/>
      <c r="F3" s="2"/>
      <c r="G3" s="2"/>
      <c r="H3" s="2"/>
      <c r="I3" s="2"/>
      <c r="J3" s="2"/>
      <c r="K3" s="13"/>
      <c r="L3" s="16"/>
      <c r="M3" s="16"/>
      <c r="N3" s="16"/>
      <c r="O3" s="20"/>
    </row>
    <row r="4" spans="1:17" s="12" customFormat="1" ht="25.5" customHeight="1">
      <c r="A4" s="8"/>
      <c r="B4" s="169" t="s">
        <v>101</v>
      </c>
      <c r="C4" s="170"/>
      <c r="D4" s="97">
        <f>เก็บข้อมูลHRD!D4</f>
        <v>16</v>
      </c>
      <c r="E4" s="29" t="s">
        <v>102</v>
      </c>
      <c r="F4" s="97">
        <f>เก็บข้อมูลHRD!F4</f>
        <v>10</v>
      </c>
      <c r="G4" s="30"/>
      <c r="H4" s="31" t="s">
        <v>103</v>
      </c>
      <c r="I4" s="171">
        <f>เก็บข้อมูลHRD!H4</f>
        <v>2567</v>
      </c>
      <c r="J4" s="172"/>
      <c r="K4" s="173" t="s">
        <v>9</v>
      </c>
      <c r="L4" s="173"/>
      <c r="M4" s="32" t="str">
        <f>เก็บข้อมูลHRD!L4:M4</f>
        <v>29 สิงหาคม 2567</v>
      </c>
      <c r="N4" s="72"/>
      <c r="O4" s="22"/>
    </row>
    <row r="5" spans="1:17" s="24" customFormat="1" ht="5.25" customHeight="1">
      <c r="A5" s="9"/>
      <c r="B5" s="125"/>
      <c r="C5" s="125"/>
      <c r="D5" s="27"/>
      <c r="E5" s="27"/>
      <c r="F5" s="4"/>
      <c r="G5" s="4"/>
      <c r="H5" s="6"/>
      <c r="I5" s="14"/>
      <c r="J5" s="6"/>
      <c r="K5" s="15"/>
      <c r="L5" s="17"/>
      <c r="M5" s="17"/>
      <c r="N5" s="17"/>
      <c r="O5" s="18"/>
      <c r="P5" s="3"/>
      <c r="Q5" s="3"/>
    </row>
    <row r="6" spans="1:17" s="24" customFormat="1" ht="25.5" customHeight="1">
      <c r="A6" s="146" t="s">
        <v>104</v>
      </c>
      <c r="B6" s="143" t="s">
        <v>105</v>
      </c>
      <c r="C6" s="144"/>
      <c r="D6" s="144"/>
      <c r="E6" s="144"/>
      <c r="F6" s="145"/>
      <c r="G6" s="33"/>
      <c r="H6" s="178" t="s">
        <v>106</v>
      </c>
      <c r="I6" s="178"/>
      <c r="J6" s="178"/>
      <c r="K6" s="177" t="s">
        <v>107</v>
      </c>
      <c r="L6" s="177"/>
      <c r="M6" s="177"/>
      <c r="N6" s="73"/>
      <c r="O6" s="18"/>
      <c r="P6" s="3"/>
      <c r="Q6" s="3"/>
    </row>
    <row r="7" spans="1:17" ht="24.95" customHeight="1">
      <c r="A7" s="147"/>
      <c r="B7" s="161" t="s">
        <v>26</v>
      </c>
      <c r="C7" s="162"/>
      <c r="D7" s="163"/>
      <c r="E7" s="159" t="s">
        <v>45</v>
      </c>
      <c r="F7" s="159"/>
      <c r="G7" s="36"/>
      <c r="H7" s="164" t="s">
        <v>108</v>
      </c>
      <c r="I7" s="164"/>
      <c r="J7" s="37">
        <f>COUNTIF(เก็บข้อมูลHRD!F7:F1991,"ความรู้/ทักษะเฉพาะทางในสายงาน")</f>
        <v>12</v>
      </c>
      <c r="K7" s="166" t="s">
        <v>109</v>
      </c>
      <c r="L7" s="166"/>
      <c r="M7" s="38">
        <f>COUNTIF(เก็บข้อมูลHRD!G7:G1991,"อบรมกับหน่วยงานนอกกรมฯ")</f>
        <v>0</v>
      </c>
      <c r="N7" s="75"/>
    </row>
    <row r="8" spans="1:17" ht="24.95" customHeight="1">
      <c r="A8" s="147"/>
      <c r="B8" s="158" t="s">
        <v>110</v>
      </c>
      <c r="C8" s="158"/>
      <c r="D8" s="34">
        <f t="array" ref="D8">COUNTIFS(เก็บข้อมูลHRD!D7:D1991,"ข้าราชการ",เก็บข้อมูลHRD!M7:M1991,"1")</f>
        <v>0</v>
      </c>
      <c r="E8" s="35" t="s">
        <v>111</v>
      </c>
      <c r="F8" s="34">
        <f t="array" ref="F8">COUNTIFS(เก็บข้อมูลHRD!D7:D1991,"พนักงานราชการ",เก็บข้อมูลHRD!M7:M1991,"1")</f>
        <v>0</v>
      </c>
      <c r="G8" s="36"/>
      <c r="H8" s="164" t="s">
        <v>112</v>
      </c>
      <c r="I8" s="164"/>
      <c r="J8" s="37">
        <f>COUNTIF(เก็บข้อมูลHRD!F7:F1991,"ภาษา")</f>
        <v>0</v>
      </c>
      <c r="K8" s="165" t="s">
        <v>113</v>
      </c>
      <c r="L8" s="165"/>
      <c r="M8" s="38">
        <f>COUNTIF(เก็บข้อมูลHRD!G7:G1991,"อบรมกับหน่วยงานในกรมฯ")</f>
        <v>0</v>
      </c>
      <c r="N8" s="75"/>
      <c r="P8" s="25"/>
    </row>
    <row r="9" spans="1:17" ht="24.95" customHeight="1">
      <c r="A9" s="147"/>
      <c r="B9" s="158" t="s">
        <v>114</v>
      </c>
      <c r="C9" s="158"/>
      <c r="D9" s="39">
        <f t="array" ref="D9">SUMPRODUCT(IF(เก็บข้อมูลHRD!D7:D1991="ข้าราชการ",IF(เก็บข้อมูลHRD!B7:B1991&lt;&gt;"",IF(เก็บข้อมูลHRD!M7:M1991=1,1/COUNTIFS(เก็บข้อมูลHRD!B7:B1991,เก็บข้อมูลHRD!B7:B1991,เก็บข้อมูลHRD!D7:D1991,"ข้าราชการ",เก็บข้อมูลHRD!B7:B1991,"&lt;&gt;",เก็บข้อมูลHRD!M7:M1991,"=1")))))</f>
        <v>0</v>
      </c>
      <c r="E9" s="35" t="s">
        <v>115</v>
      </c>
      <c r="F9" s="34">
        <f t="array" ref="F9">SUMPRODUCT(IF(เก็บข้อมูลHRD!D7:D1991="พนักงานราชการ",IF(เก็บข้อมูลHRD!B7:B1991&lt;&gt;"",IF(เก็บข้อมูลHRD!M7:M1991=1,1/COUNTIFS(เก็บข้อมูลHRD!B7:B1991,เก็บข้อมูลHRD!B7:B1991,เก็บข้อมูลHRD!D7:D1991,"พนักงานราชการ",เก็บข้อมูลHRD!B7:B1991,"&lt;&gt;",เก็บข้อมูลHRD!M7:M1991,"=1")))))</f>
        <v>0</v>
      </c>
      <c r="G9" s="41"/>
      <c r="H9" s="164" t="s">
        <v>116</v>
      </c>
      <c r="I9" s="164"/>
      <c r="J9" s="37">
        <f>COUNTIF(เก็บข้อมูลHRD!F7:F1991,"ภาวะผู้นำ/คุณธรรม/จริยธรรม")</f>
        <v>3</v>
      </c>
      <c r="K9" s="166" t="s">
        <v>117</v>
      </c>
      <c r="L9" s="166"/>
      <c r="M9" s="38">
        <f>COUNTIF(เก็บข้อมูลHRD!G7:G1991,"e-Learning")</f>
        <v>52</v>
      </c>
      <c r="N9" s="75"/>
    </row>
    <row r="10" spans="1:17" ht="24.95" customHeight="1">
      <c r="A10" s="148"/>
      <c r="B10" s="158" t="s">
        <v>118</v>
      </c>
      <c r="C10" s="158"/>
      <c r="D10" s="40">
        <f t="array" ref="D10">D9/D4*100</f>
        <v>0</v>
      </c>
      <c r="E10" s="35" t="s">
        <v>119</v>
      </c>
      <c r="F10" s="40">
        <f t="array" ref="F10">F9/F4*100</f>
        <v>0</v>
      </c>
      <c r="G10" s="42"/>
      <c r="H10" s="164" t="s">
        <v>120</v>
      </c>
      <c r="I10" s="164"/>
      <c r="J10" s="37">
        <f t="array" ref="J10">COUNTIF(เก็บข้อมูลHRD!F7:F991,"จิตอาสา/บริการ")</f>
        <v>0</v>
      </c>
      <c r="K10" s="166" t="s">
        <v>121</v>
      </c>
      <c r="L10" s="166"/>
      <c r="M10" s="38">
        <f>COUNTIF(เก็บข้อมูลHRD!G7:G1991,"ชุมชนนักปฏิบัติ(CoP)")</f>
        <v>0</v>
      </c>
      <c r="N10" s="75"/>
    </row>
    <row r="11" spans="1:17" ht="24.95" customHeight="1">
      <c r="A11" s="155" t="s">
        <v>122</v>
      </c>
      <c r="B11" s="152" t="s">
        <v>123</v>
      </c>
      <c r="C11" s="153"/>
      <c r="D11" s="153"/>
      <c r="E11" s="153"/>
      <c r="F11" s="154"/>
      <c r="G11" s="36"/>
      <c r="H11" s="164" t="s">
        <v>124</v>
      </c>
      <c r="I11" s="164"/>
      <c r="J11" s="37">
        <f>COUNTIF(เก็บข้อมูลHRD!F7:F1991,"ความรับผิดชอบ/ซื่อสัตย์สุจริต")</f>
        <v>0</v>
      </c>
      <c r="K11" s="166" t="s">
        <v>125</v>
      </c>
      <c r="L11" s="166"/>
      <c r="M11" s="38">
        <f>COUNTIF(เก็บข้อมูลHRD!G7:G1991,"สอนงาน")</f>
        <v>0</v>
      </c>
      <c r="N11" s="75"/>
    </row>
    <row r="12" spans="1:17" ht="24.95" customHeight="1">
      <c r="A12" s="156"/>
      <c r="B12" s="149" t="s">
        <v>26</v>
      </c>
      <c r="C12" s="150"/>
      <c r="D12" s="151"/>
      <c r="E12" s="160" t="s">
        <v>45</v>
      </c>
      <c r="F12" s="160"/>
      <c r="G12" s="36"/>
      <c r="H12" s="164" t="s">
        <v>126</v>
      </c>
      <c r="I12" s="164"/>
      <c r="J12" s="37">
        <f>COUNTIF(เก็บข้อมูลHRD!F7:F1991,"ทำงานเป็นทีม")</f>
        <v>0</v>
      </c>
      <c r="K12" s="166" t="s">
        <v>127</v>
      </c>
      <c r="L12" s="166"/>
      <c r="M12" s="38">
        <f>COUNTIF(เก็บข้อมูลHRD!G7:G1991,"มอบหมายงาน")</f>
        <v>0</v>
      </c>
      <c r="N12" s="75"/>
    </row>
    <row r="13" spans="1:17" ht="24.95" customHeight="1">
      <c r="A13" s="156"/>
      <c r="B13" s="138" t="s">
        <v>110</v>
      </c>
      <c r="C13" s="138"/>
      <c r="D13" s="34">
        <f t="array" ref="D13">COUNTIFS(เก็บข้อมูลHRD!D7:D1991,"ข้าราชการ",เก็บข้อมูลHRD!M7:M1991,"2")</f>
        <v>32</v>
      </c>
      <c r="E13" s="35" t="s">
        <v>111</v>
      </c>
      <c r="F13" s="34">
        <f t="array" ref="F13">COUNTIFS(เก็บข้อมูลHRD!D7:D1991,"พนักงานราชการ",เก็บข้อมูลHRD!M7:M1991,"2")</f>
        <v>20</v>
      </c>
      <c r="G13" s="41"/>
      <c r="H13" s="164" t="s">
        <v>128</v>
      </c>
      <c r="I13" s="164"/>
      <c r="J13" s="37">
        <f>COUNTIF(เก็บข้อมูลHRD!F7:F1991,"คิดค้น/ใช้นวัตกรรมใหม่ๆ")</f>
        <v>0</v>
      </c>
      <c r="K13" s="166" t="s">
        <v>129</v>
      </c>
      <c r="L13" s="166"/>
      <c r="M13" s="38">
        <f>COUNTIF(เก็บข้อมูลHRD!G7:G1991,"ดูงานนอกสถานที่")</f>
        <v>0</v>
      </c>
      <c r="N13" s="75"/>
      <c r="Q13" s="19" t="s">
        <v>130</v>
      </c>
    </row>
    <row r="14" spans="1:17" ht="24.95" customHeight="1">
      <c r="A14" s="156"/>
      <c r="B14" s="138" t="s">
        <v>114</v>
      </c>
      <c r="C14" s="138"/>
      <c r="D14" s="34">
        <f t="array" ref="D14">SUMPRODUCT(IF(เก็บข้อมูลHRD!D7:D1991="ข้าราชการ",IF(เก็บข้อมูลHRD!B7:B1991&lt;&gt;"",IF(เก็บข้อมูลHRD!M7:M1991=2,1/COUNTIFS(เก็บข้อมูลHRD!B7:B1991,เก็บข้อมูลHRD!B7:B1991,เก็บข้อมูลHRD!D7:D1991,"ข้าราชการ",เก็บข้อมูลHRD!B7:B1991,"&lt;&gt;",เก็บข้อมูลHRD!M7:M1991,"=2")))))</f>
        <v>16</v>
      </c>
      <c r="E14" s="35" t="s">
        <v>115</v>
      </c>
      <c r="F14" s="34">
        <f t="array" ref="F14">SUMPRODUCT(IF(เก็บข้อมูลHRD!D7:D1991="พนักงานราชการ",IF(เก็บข้อมูลHRD!B7:B1991&lt;&gt;"",IF(เก็บข้อมูลHRD!M7:M1991=2,1/COUNTIFS(เก็บข้อมูลHRD!B7:B1991,เก็บข้อมูลHRD!B7:B1991,เก็บข้อมูลHRD!D7:D1991,"พนักงานราชการ",เก็บข้อมูลHRD!B7:B1991,"&lt;&gt;",เก็บข้อมูลHRD!M7:M1991,"=2")))))</f>
        <v>10</v>
      </c>
      <c r="G14" s="42"/>
      <c r="H14" s="164" t="s">
        <v>131</v>
      </c>
      <c r="I14" s="164"/>
      <c r="J14" s="37">
        <f>COUNTIF(เก็บข้อมูลHRD!F7:F1991,"กฎหมาย/กฎระเบียบฯ")</f>
        <v>2</v>
      </c>
      <c r="K14" s="166" t="s">
        <v>132</v>
      </c>
      <c r="L14" s="166"/>
      <c r="M14" s="38">
        <f>COUNTIF(เก็บข้อมูลHRD!G7:G1991,"หมุนเวียนงาน")</f>
        <v>0</v>
      </c>
      <c r="N14" s="75"/>
    </row>
    <row r="15" spans="1:17" ht="24.95" customHeight="1">
      <c r="A15" s="157"/>
      <c r="B15" s="138" t="s">
        <v>118</v>
      </c>
      <c r="C15" s="138"/>
      <c r="D15" s="40">
        <f>D14/D4*100</f>
        <v>100</v>
      </c>
      <c r="E15" s="35" t="s">
        <v>119</v>
      </c>
      <c r="F15" s="40">
        <f>F14/F4*100</f>
        <v>100</v>
      </c>
      <c r="G15" s="36"/>
      <c r="H15" s="164" t="s">
        <v>133</v>
      </c>
      <c r="I15" s="164"/>
      <c r="J15" s="37">
        <f>COUNTIF(เก็บข้อมูลHRD!F7:F1991,"การใช้เทคโนโลยี")</f>
        <v>26</v>
      </c>
      <c r="K15" s="166" t="s">
        <v>134</v>
      </c>
      <c r="L15" s="166"/>
      <c r="M15" s="38">
        <f>COUNTIF(เก็บข้อมูลHRD!G7:G1991,"เรียนรู้ด้วยตนเอง")</f>
        <v>0</v>
      </c>
      <c r="N15" s="75"/>
    </row>
    <row r="16" spans="1:17" ht="24.95" customHeight="1">
      <c r="A16" s="133" t="s">
        <v>135</v>
      </c>
      <c r="B16" s="134" t="s">
        <v>136</v>
      </c>
      <c r="C16" s="134"/>
      <c r="D16" s="134"/>
      <c r="E16" s="134"/>
      <c r="F16" s="135"/>
      <c r="G16" s="36"/>
      <c r="H16" s="164" t="s">
        <v>137</v>
      </c>
      <c r="I16" s="164"/>
      <c r="J16" s="37">
        <f>COUNTIF(เก็บข้อมูลHRD!F7:F1991,"ทักษะการคิด")</f>
        <v>9</v>
      </c>
      <c r="K16" s="166" t="s">
        <v>138</v>
      </c>
      <c r="L16" s="166"/>
      <c r="M16" s="38">
        <f>COUNTIF(เก็บข้อมูลHRD!G7:G1991,"อื่นๆ")</f>
        <v>0</v>
      </c>
      <c r="N16" s="75"/>
    </row>
    <row r="17" spans="1:18" ht="23.25" customHeight="1">
      <c r="A17" s="133"/>
      <c r="B17" s="134" t="s">
        <v>26</v>
      </c>
      <c r="C17" s="134"/>
      <c r="D17" s="135"/>
      <c r="E17" s="136" t="s">
        <v>45</v>
      </c>
      <c r="F17" s="136"/>
      <c r="G17" s="41"/>
      <c r="H17" s="179" t="s">
        <v>139</v>
      </c>
      <c r="I17" s="179"/>
      <c r="J17" s="83">
        <f>SUM(J7:J16)</f>
        <v>52</v>
      </c>
      <c r="K17" s="179" t="s">
        <v>139</v>
      </c>
      <c r="L17" s="179"/>
      <c r="M17" s="84">
        <f>SUM(M7:M16)</f>
        <v>52</v>
      </c>
      <c r="N17" s="75"/>
    </row>
    <row r="18" spans="1:18" ht="24.95" customHeight="1">
      <c r="A18" s="133"/>
      <c r="B18" s="137" t="s">
        <v>110</v>
      </c>
      <c r="C18" s="138"/>
      <c r="D18" s="34">
        <f>COUNTIF(เก็บข้อมูลHRD!D7:D1991,"ข้าราชการ")</f>
        <v>32</v>
      </c>
      <c r="E18" s="35" t="s">
        <v>111</v>
      </c>
      <c r="F18" s="34">
        <f t="array" ref="F18">COUNTIF(เก็บข้อมูลHRD!D7:D1991,"พนักงานราชการ")</f>
        <v>20</v>
      </c>
      <c r="G18" s="42"/>
      <c r="H18" s="130" t="s">
        <v>140</v>
      </c>
      <c r="I18" s="131"/>
      <c r="J18" s="131"/>
      <c r="K18" s="131"/>
      <c r="L18" s="131"/>
      <c r="M18" s="131"/>
      <c r="N18" s="42"/>
    </row>
    <row r="19" spans="1:18" ht="28.5" customHeight="1">
      <c r="A19" s="133"/>
      <c r="B19" s="137" t="s">
        <v>114</v>
      </c>
      <c r="C19" s="138"/>
      <c r="D19" s="34">
        <f t="array" ref="D19">SUMPRODUCT(IF(เก็บข้อมูลHRD!D7:D1991="ข้าราชการ",IF(เก็บข้อมูลHRD!B7:B1991&lt;&gt;"",1/COUNTIFS(เก็บข้อมูลHRD!B7:B1991,เก็บข้อมูลHRD!B7:B1991,เก็บข้อมูลHRD!D7:D1991,"ข้าราชการ",เก็บข้อมูลHRD!B7:B1991,"&lt;&gt;"))))</f>
        <v>16</v>
      </c>
      <c r="E19" s="35" t="s">
        <v>115</v>
      </c>
      <c r="F19" s="34">
        <f t="array" ref="F19">SUMPRODUCT(IF(เก็บข้อมูลHRD!D7:D1991="พนักงานราชการ",IF(เก็บข้อมูลHRD!B7:B1991&lt;&gt;"",1/COUNTIFS(เก็บข้อมูลHRD!B7:B1991,เก็บข้อมูลHRD!B7:B1991,เก็บข้อมูลHRD!D7:D1991,"พนักงานราชการ",เก็บข้อมูลHRD!B7:B1991,"&lt;&gt;"))))</f>
        <v>10</v>
      </c>
      <c r="G19" s="41"/>
      <c r="H19" s="132"/>
      <c r="I19" s="132"/>
      <c r="J19" s="132"/>
      <c r="K19" s="132"/>
      <c r="L19" s="132"/>
      <c r="M19" s="132"/>
      <c r="N19" s="74"/>
    </row>
    <row r="20" spans="1:18" ht="24.95" customHeight="1">
      <c r="A20" s="133"/>
      <c r="B20" s="137" t="s">
        <v>118</v>
      </c>
      <c r="C20" s="138"/>
      <c r="D20" s="40">
        <f>D19/D4*100</f>
        <v>100</v>
      </c>
      <c r="E20" s="35" t="s">
        <v>119</v>
      </c>
      <c r="F20" s="40">
        <f>F19/F4*100</f>
        <v>100</v>
      </c>
      <c r="G20" s="42"/>
      <c r="H20" s="132"/>
      <c r="I20" s="132"/>
      <c r="J20" s="132"/>
      <c r="K20" s="132"/>
      <c r="L20" s="132"/>
      <c r="M20" s="132"/>
      <c r="N20" s="47"/>
    </row>
    <row r="21" spans="1:18" ht="25.5" customHeight="1">
      <c r="A21" s="133"/>
      <c r="B21" s="139" t="s">
        <v>141</v>
      </c>
      <c r="C21" s="139"/>
      <c r="D21" s="139"/>
      <c r="E21" s="139"/>
      <c r="F21" s="140"/>
      <c r="G21" s="98"/>
      <c r="H21" s="132"/>
      <c r="I21" s="132"/>
      <c r="J21" s="132"/>
      <c r="K21" s="132"/>
      <c r="L21" s="132"/>
      <c r="M21" s="132"/>
      <c r="N21" s="47"/>
      <c r="R21" s="19" t="s">
        <v>130</v>
      </c>
    </row>
    <row r="22" spans="1:18" ht="24" customHeight="1">
      <c r="A22" s="133"/>
      <c r="B22" s="141" t="s">
        <v>142</v>
      </c>
      <c r="C22" s="142"/>
      <c r="D22" s="43">
        <f t="array" ref="D22">SUMPRODUCT(IF(เก็บข้อมูลHRD!L7:L1991="มี",IF(เก็บข้อมูลHRD!B7:B1991&lt;&gt;"",1/COUNTIFS(เก็บข้อมูลHRD!B7:B1991,เก็บข้อมูลHRD!B7:B1991,เก็บข้อมูลHRD!L7:L1991,"มี",เก็บข้อมูลHRD!B7:B1991,"&lt;&gt;"))))</f>
        <v>26</v>
      </c>
      <c r="E22" s="35" t="s">
        <v>143</v>
      </c>
      <c r="F22" s="40">
        <f t="array" ref="F22">(D22/SUMPRODUCT((เก็บข้อมูลHRD!B7:B1991&lt;&gt;"")/COUNTIF(เก็บข้อมูลHRD!B7:B1991,เก็บข้อมูลHRD!B7:B1991&amp;"")))*100</f>
        <v>100</v>
      </c>
      <c r="G22" s="47"/>
      <c r="H22" s="132"/>
      <c r="I22" s="132"/>
      <c r="J22" s="132"/>
      <c r="K22" s="132"/>
      <c r="L22" s="132"/>
      <c r="M22" s="132"/>
      <c r="N22" s="47"/>
    </row>
    <row r="23" spans="1:18" ht="24">
      <c r="A23" s="133"/>
      <c r="B23" s="139" t="s">
        <v>144</v>
      </c>
      <c r="C23" s="139"/>
      <c r="D23" s="139"/>
      <c r="E23" s="139"/>
      <c r="F23" s="140"/>
      <c r="G23" s="47"/>
      <c r="H23" s="132"/>
      <c r="I23" s="132"/>
      <c r="J23" s="132"/>
      <c r="K23" s="132"/>
      <c r="L23" s="132"/>
      <c r="M23" s="132"/>
      <c r="N23" s="47"/>
    </row>
    <row r="24" spans="1:18" ht="21.75" customHeight="1">
      <c r="A24" s="133"/>
      <c r="B24" s="141" t="s">
        <v>145</v>
      </c>
      <c r="C24" s="142"/>
      <c r="D24" s="44">
        <f t="array" ref="D24">SUM(เก็บข้อมูลHRD!K7:K1991)</f>
        <v>0</v>
      </c>
      <c r="E24" s="45" t="s">
        <v>146</v>
      </c>
      <c r="F24" s="46" t="e">
        <f t="array" ref="F24">AVERAGEIF(เก็บข้อมูลHRD!K7:K1991,"&lt;&gt;0")</f>
        <v>#DIV/0!</v>
      </c>
      <c r="G24" s="47"/>
      <c r="H24" s="129" t="s">
        <v>147</v>
      </c>
      <c r="I24" s="129"/>
      <c r="J24" s="129"/>
      <c r="K24" s="129"/>
      <c r="L24" s="129"/>
      <c r="M24" s="47"/>
      <c r="N24" s="47"/>
    </row>
    <row r="25" spans="1:18">
      <c r="B25" s="176"/>
      <c r="C25" s="176"/>
      <c r="D25" s="176"/>
      <c r="E25" s="176"/>
    </row>
  </sheetData>
  <sheetProtection sheet="1" objects="1" scenarios="1" selectLockedCells="1" selectUnlockedCells="1"/>
  <protectedRanges>
    <protectedRange password="CE28" sqref="I4:J4 E2 C2 M4:N4" name="ช่วง1_2_3"/>
  </protectedRanges>
  <mergeCells count="60">
    <mergeCell ref="B25:E25"/>
    <mergeCell ref="K6:M6"/>
    <mergeCell ref="H6:J6"/>
    <mergeCell ref="K12:L12"/>
    <mergeCell ref="H17:I17"/>
    <mergeCell ref="K17:L17"/>
    <mergeCell ref="B15:C15"/>
    <mergeCell ref="H13:I13"/>
    <mergeCell ref="K13:L13"/>
    <mergeCell ref="H14:I14"/>
    <mergeCell ref="K14:L14"/>
    <mergeCell ref="H15:I15"/>
    <mergeCell ref="K15:L15"/>
    <mergeCell ref="B19:C19"/>
    <mergeCell ref="H7:I7"/>
    <mergeCell ref="K7:L7"/>
    <mergeCell ref="B5:C5"/>
    <mergeCell ref="A1:M1"/>
    <mergeCell ref="B4:C4"/>
    <mergeCell ref="I4:J4"/>
    <mergeCell ref="K4:L4"/>
    <mergeCell ref="D2:I2"/>
    <mergeCell ref="J2:K2"/>
    <mergeCell ref="L2:M2"/>
    <mergeCell ref="H8:I8"/>
    <mergeCell ref="K8:L8"/>
    <mergeCell ref="H9:I9"/>
    <mergeCell ref="B23:F23"/>
    <mergeCell ref="K9:L9"/>
    <mergeCell ref="H10:I10"/>
    <mergeCell ref="K10:L10"/>
    <mergeCell ref="B13:C13"/>
    <mergeCell ref="H11:I11"/>
    <mergeCell ref="B10:C10"/>
    <mergeCell ref="K11:L11"/>
    <mergeCell ref="H12:I12"/>
    <mergeCell ref="H16:I16"/>
    <mergeCell ref="K16:L16"/>
    <mergeCell ref="B18:C18"/>
    <mergeCell ref="B16:F16"/>
    <mergeCell ref="B6:F6"/>
    <mergeCell ref="A6:A10"/>
    <mergeCell ref="B12:D12"/>
    <mergeCell ref="B11:F11"/>
    <mergeCell ref="A11:A15"/>
    <mergeCell ref="B14:C14"/>
    <mergeCell ref="B8:C8"/>
    <mergeCell ref="E7:F7"/>
    <mergeCell ref="E12:F12"/>
    <mergeCell ref="B7:D7"/>
    <mergeCell ref="B9:C9"/>
    <mergeCell ref="H24:L24"/>
    <mergeCell ref="H18:M23"/>
    <mergeCell ref="A16:A24"/>
    <mergeCell ref="B17:D17"/>
    <mergeCell ref="E17:F17"/>
    <mergeCell ref="B20:C20"/>
    <mergeCell ref="B21:F21"/>
    <mergeCell ref="B22:C22"/>
    <mergeCell ref="B24:C24"/>
  </mergeCells>
  <dataValidations count="4">
    <dataValidation type="whole" errorStyle="warning" allowBlank="1" showInputMessage="1" showErrorMessage="1" errorTitle="ตัวเลขไม่ถูกต้อง" error="กรุณากรอกเฉพาะปีพุทธศักราช" sqref="I4:J4" xr:uid="{00000000-0002-0000-0100-000000000000}">
      <formula1>2562</formula1>
      <formula2>2570</formula2>
    </dataValidation>
    <dataValidation type="whole" errorStyle="warning" allowBlank="1" showInputMessage="1" showErrorMessage="1" errorTitle="จำนวนไม่ถูกต้อง" error="กรุณาตรวจสอบตัวเลขอีกครั้ง" sqref="F4:G4" xr:uid="{00000000-0002-0000-0100-000001000000}">
      <formula1>0</formula1>
      <formula2>10000</formula2>
    </dataValidation>
    <dataValidation type="whole" errorStyle="warning" allowBlank="1" showInputMessage="1" showErrorMessage="1" errorTitle="จำนวนไม่ถูกต้อง" error="กรุณาตรวจสอบตัวเลขอีกครั้ง" sqref="D4" xr:uid="{00000000-0002-0000-0100-000002000000}">
      <formula1>1</formula1>
      <formula2>10000</formula2>
    </dataValidation>
    <dataValidation allowBlank="1" showInputMessage="1" showErrorMessage="1" error="กรุณากรอกตัวเลขจำนวนเต็ม" sqref="M4:N4" xr:uid="{00000000-0002-0000-0100-000003000000}"/>
  </dataValidations>
  <printOptions horizontalCentered="1" verticalCentered="1"/>
  <pageMargins left="7.874015748031496E-2" right="7.874015748031496E-2" top="3.937007874015748E-2" bottom="3.937007874015748E-2" header="3.937007874015748E-2" footer="3.937007874015748E-2"/>
  <pageSetup paperSize="9" fitToHeight="0" orientation="landscape" r:id="rId1"/>
  <ignoredErrors>
    <ignoredError sqref="I4 M4"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34"/>
  <sheetViews>
    <sheetView tabSelected="1" topLeftCell="A10" zoomScale="85" zoomScaleNormal="85" workbookViewId="0">
      <selection activeCell="I30" sqref="I30"/>
    </sheetView>
  </sheetViews>
  <sheetFormatPr defaultColWidth="9" defaultRowHeight="26.25"/>
  <cols>
    <col min="1" max="1" width="10.375" style="91" customWidth="1"/>
    <col min="2" max="2" width="42" style="92" customWidth="1"/>
    <col min="3" max="3" width="37.625" style="93" customWidth="1"/>
    <col min="4" max="4" width="44.75" style="91" customWidth="1"/>
    <col min="5" max="16384" width="9" style="76"/>
  </cols>
  <sheetData>
    <row r="1" spans="1:4" ht="36">
      <c r="A1" s="181" t="s">
        <v>148</v>
      </c>
      <c r="B1" s="181"/>
      <c r="C1" s="181"/>
      <c r="D1" s="181"/>
    </row>
    <row r="2" spans="1:4" ht="92.25" customHeight="1">
      <c r="A2" s="180" t="s">
        <v>149</v>
      </c>
      <c r="B2" s="180"/>
      <c r="C2" s="180"/>
      <c r="D2" s="180"/>
    </row>
    <row r="3" spans="1:4" ht="186.75" customHeight="1">
      <c r="A3" s="180" t="s">
        <v>150</v>
      </c>
      <c r="B3" s="180"/>
      <c r="C3" s="180"/>
      <c r="D3" s="180"/>
    </row>
    <row r="4" spans="1:4" s="80" customFormat="1" ht="52.5">
      <c r="A4" s="77" t="s">
        <v>151</v>
      </c>
      <c r="B4" s="78" t="s">
        <v>152</v>
      </c>
      <c r="C4" s="79" t="s">
        <v>13</v>
      </c>
      <c r="D4" s="81" t="s">
        <v>153</v>
      </c>
    </row>
    <row r="5" spans="1:4">
      <c r="A5" s="119">
        <v>1</v>
      </c>
      <c r="B5" s="105" t="s">
        <v>24</v>
      </c>
      <c r="C5" s="107" t="s">
        <v>25</v>
      </c>
      <c r="D5" s="37" t="str">
        <f>IF(COUNTIF(เก็บข้อมูลHRD!$B$7:$B$1991,B5),"ได้รับการพัฒนาแล้ว",IF(B5="","ป้อนรายชื่อบุคลากรเพิ่ม(ถ้ามี)","ยังไม่ได้รับการพัฒนา"))</f>
        <v>ได้รับการพัฒนาแล้ว</v>
      </c>
    </row>
    <row r="6" spans="1:4">
      <c r="A6" s="119">
        <v>2</v>
      </c>
      <c r="B6" s="105" t="s">
        <v>35</v>
      </c>
      <c r="C6" s="106" t="s">
        <v>36</v>
      </c>
      <c r="D6" s="37" t="str">
        <f>IF(COUNTIF(เก็บข้อมูลHRD!$B$7:$B$1991,B6),"ได้รับการพัฒนาแล้ว",IF(B6="","ป้อนรายชื่อบุคลากรเพิ่ม(ถ้ามี)","ยังไม่ได้รับการพัฒนา"))</f>
        <v>ได้รับการพัฒนาแล้ว</v>
      </c>
    </row>
    <row r="7" spans="1:4">
      <c r="A7" s="119">
        <v>3</v>
      </c>
      <c r="B7" s="105" t="s">
        <v>40</v>
      </c>
      <c r="C7" s="106" t="s">
        <v>41</v>
      </c>
      <c r="D7" s="37" t="str">
        <f>IF(COUNTIF(เก็บข้อมูลHRD!$B$7:$B$1991,B7),"ได้รับการพัฒนาแล้ว",IF(B7="","ป้อนรายชื่อบุคลากรเพิ่ม(ถ้ามี)","ยังไม่ได้รับการพัฒนา"))</f>
        <v>ได้รับการพัฒนาแล้ว</v>
      </c>
    </row>
    <row r="8" spans="1:4">
      <c r="A8" s="119">
        <v>4</v>
      </c>
      <c r="B8" s="105" t="s">
        <v>42</v>
      </c>
      <c r="C8" s="106" t="s">
        <v>41</v>
      </c>
      <c r="D8" s="37" t="str">
        <f>IF(COUNTIF(เก็บข้อมูลHRD!$B$7:$B$1991,B8),"ได้รับการพัฒนาแล้ว",IF(B8="","ป้อนรายชื่อบุคลากรเพิ่ม(ถ้ามี)","ยังไม่ได้รับการพัฒนา"))</f>
        <v>ได้รับการพัฒนาแล้ว</v>
      </c>
    </row>
    <row r="9" spans="1:4">
      <c r="A9" s="119">
        <v>5</v>
      </c>
      <c r="B9" s="105" t="s">
        <v>43</v>
      </c>
      <c r="C9" s="106" t="s">
        <v>44</v>
      </c>
      <c r="D9" s="37" t="str">
        <f>IF(COUNTIF(เก็บข้อมูลHRD!$B$7:$B$1991,B9),"ได้รับการพัฒนาแล้ว",IF(B9="","ป้อนรายชื่อบุคลากรเพิ่ม(ถ้ามี)","ยังไม่ได้รับการพัฒนา"))</f>
        <v>ได้รับการพัฒนาแล้ว</v>
      </c>
    </row>
    <row r="10" spans="1:4">
      <c r="A10" s="119">
        <v>6</v>
      </c>
      <c r="B10" s="105" t="s">
        <v>47</v>
      </c>
      <c r="C10" s="106" t="s">
        <v>44</v>
      </c>
      <c r="D10" s="37" t="str">
        <f>IF(COUNTIF(เก็บข้อมูลHRD!$B$7:$B$1991,B10),"ได้รับการพัฒนาแล้ว",IF(B10="","ป้อนรายชื่อบุคลากรเพิ่ม(ถ้ามี)","ยังไม่ได้รับการพัฒนา"))</f>
        <v>ได้รับการพัฒนาแล้ว</v>
      </c>
    </row>
    <row r="11" spans="1:4">
      <c r="A11" s="119">
        <v>7</v>
      </c>
      <c r="B11" s="105" t="s">
        <v>50</v>
      </c>
      <c r="C11" s="106" t="s">
        <v>44</v>
      </c>
      <c r="D11" s="37" t="str">
        <f>IF(COUNTIF(เก็บข้อมูลHRD!$B$7:$B$1991,B11),"ได้รับการพัฒนาแล้ว",IF(B11="","ป้อนรายชื่อบุคลากรเพิ่ม(ถ้ามี)","ยังไม่ได้รับการพัฒนา"))</f>
        <v>ได้รับการพัฒนาแล้ว</v>
      </c>
    </row>
    <row r="12" spans="1:4">
      <c r="A12" s="119">
        <v>8</v>
      </c>
      <c r="B12" s="105" t="s">
        <v>52</v>
      </c>
      <c r="C12" s="106" t="s">
        <v>36</v>
      </c>
      <c r="D12" s="37" t="str">
        <f>IF(COUNTIF(เก็บข้อมูลHRD!$B$7:$B$1991,B12),"ได้รับการพัฒนาแล้ว",IF(B12="","ป้อนรายชื่อบุคลากรเพิ่ม(ถ้ามี)","ยังไม่ได้รับการพัฒนา"))</f>
        <v>ได้รับการพัฒนาแล้ว</v>
      </c>
    </row>
    <row r="13" spans="1:4">
      <c r="A13" s="119">
        <v>9</v>
      </c>
      <c r="B13" s="105" t="s">
        <v>57</v>
      </c>
      <c r="C13" s="106" t="s">
        <v>36</v>
      </c>
      <c r="D13" s="37" t="str">
        <f>IF(COUNTIF(เก็บข้อมูลHRD!$B$7:$B$1991,B13),"ได้รับการพัฒนาแล้ว",IF(B13="","ป้อนรายชื่อบุคลากรเพิ่ม(ถ้ามี)","ยังไม่ได้รับการพัฒนา"))</f>
        <v>ได้รับการพัฒนาแล้ว</v>
      </c>
    </row>
    <row r="14" spans="1:4">
      <c r="A14" s="119">
        <v>10</v>
      </c>
      <c r="B14" s="105" t="s">
        <v>59</v>
      </c>
      <c r="C14" s="106" t="s">
        <v>41</v>
      </c>
      <c r="D14" s="37" t="str">
        <f>IF(COUNTIF(เก็บข้อมูลHRD!$B$7:$B$1991,B14),"ได้รับการพัฒนาแล้ว",IF(B14="","ป้อนรายชื่อบุคลากรเพิ่ม(ถ้ามี)","ยังไม่ได้รับการพัฒนา"))</f>
        <v>ได้รับการพัฒนาแล้ว</v>
      </c>
    </row>
    <row r="15" spans="1:4">
      <c r="A15" s="119">
        <v>11</v>
      </c>
      <c r="B15" s="105" t="s">
        <v>61</v>
      </c>
      <c r="C15" s="106" t="s">
        <v>41</v>
      </c>
      <c r="D15" s="37" t="str">
        <f>IF(COUNTIF(เก็บข้อมูลHRD!$B$7:$B$1991,B15),"ได้รับการพัฒนาแล้ว",IF(B15="","ป้อนรายชื่อบุคลากรเพิ่ม(ถ้ามี)","ยังไม่ได้รับการพัฒนา"))</f>
        <v>ได้รับการพัฒนาแล้ว</v>
      </c>
    </row>
    <row r="16" spans="1:4">
      <c r="A16" s="119">
        <v>12</v>
      </c>
      <c r="B16" s="105" t="s">
        <v>63</v>
      </c>
      <c r="C16" s="106" t="s">
        <v>44</v>
      </c>
      <c r="D16" s="37" t="str">
        <f>IF(COUNTIF(เก็บข้อมูลHRD!$B$7:$B$1991,B16),"ได้รับการพัฒนาแล้ว",IF(B16="","ป้อนรายชื่อบุคลากรเพิ่ม(ถ้ามี)","ยังไม่ได้รับการพัฒนา"))</f>
        <v>ได้รับการพัฒนาแล้ว</v>
      </c>
    </row>
    <row r="17" spans="1:4">
      <c r="A17" s="119">
        <v>13</v>
      </c>
      <c r="B17" s="105" t="s">
        <v>67</v>
      </c>
      <c r="C17" s="106" t="s">
        <v>36</v>
      </c>
      <c r="D17" s="37" t="str">
        <f>IF(COUNTIF(เก็บข้อมูลHRD!$B$7:$B$1991,B17),"ได้รับการพัฒนาแล้ว",IF(B17="","ป้อนรายชื่อบุคลากรเพิ่ม(ถ้ามี)","ยังไม่ได้รับการพัฒนา"))</f>
        <v>ได้รับการพัฒนาแล้ว</v>
      </c>
    </row>
    <row r="18" spans="1:4">
      <c r="A18" s="119">
        <v>14</v>
      </c>
      <c r="B18" s="114" t="s">
        <v>70</v>
      </c>
      <c r="C18" s="106" t="s">
        <v>36</v>
      </c>
      <c r="D18" s="37" t="str">
        <f>IF(COUNTIF(เก็บข้อมูลHRD!$B$7:$B$1991,B18),"ได้รับการพัฒนาแล้ว",IF(B18="","ป้อนรายชื่อบุคลากรเพิ่ม(ถ้ามี)","ยังไม่ได้รับการพัฒนา"))</f>
        <v>ได้รับการพัฒนาแล้ว</v>
      </c>
    </row>
    <row r="19" spans="1:4">
      <c r="A19" s="119">
        <v>15</v>
      </c>
      <c r="B19" s="105" t="s">
        <v>71</v>
      </c>
      <c r="C19" s="106" t="s">
        <v>41</v>
      </c>
      <c r="D19" s="37" t="str">
        <f>IF(COUNTIF(เก็บข้อมูลHRD!$B$7:$B$1991,B19),"ได้รับการพัฒนาแล้ว",IF(B19="","ป้อนรายชื่อบุคลากรเพิ่ม(ถ้ามี)","ยังไม่ได้รับการพัฒนา"))</f>
        <v>ได้รับการพัฒนาแล้ว</v>
      </c>
    </row>
    <row r="20" spans="1:4">
      <c r="A20" s="119">
        <v>16</v>
      </c>
      <c r="B20" s="105" t="s">
        <v>72</v>
      </c>
      <c r="C20" s="106" t="s">
        <v>36</v>
      </c>
      <c r="D20" s="37" t="str">
        <f>IF(COUNTIF(เก็บข้อมูลHRD!$B$7:$B$1991,B20),"ได้รับการพัฒนาแล้ว",IF(B20="","ป้อนรายชื่อบุคลากรเพิ่ม(ถ้ามี)","ยังไม่ได้รับการพัฒนา"))</f>
        <v>ได้รับการพัฒนาแล้ว</v>
      </c>
    </row>
    <row r="21" spans="1:4">
      <c r="A21" s="119">
        <v>17</v>
      </c>
      <c r="B21" s="115" t="s">
        <v>73</v>
      </c>
      <c r="C21" s="106" t="s">
        <v>44</v>
      </c>
      <c r="D21" s="37" t="str">
        <f>IF(COUNTIF(เก็บข้อมูลHRD!$B$7:$B$1991,B21),"ได้รับการพัฒนาแล้ว",IF(B21="","ป้อนรายชื่อบุคลากรเพิ่ม(ถ้ามี)","ยังไม่ได้รับการพัฒนา"))</f>
        <v>ได้รับการพัฒนาแล้ว</v>
      </c>
    </row>
    <row r="22" spans="1:4">
      <c r="A22" s="119">
        <v>18</v>
      </c>
      <c r="B22" s="115" t="s">
        <v>74</v>
      </c>
      <c r="C22" s="106" t="s">
        <v>44</v>
      </c>
      <c r="D22" s="37" t="str">
        <f>IF(COUNTIF(เก็บข้อมูลHRD!$B$7:$B$1991,B22),"ได้รับการพัฒนาแล้ว",IF(B22="","ป้อนรายชื่อบุคลากรเพิ่ม(ถ้ามี)","ยังไม่ได้รับการพัฒนา"))</f>
        <v>ได้รับการพัฒนาแล้ว</v>
      </c>
    </row>
    <row r="23" spans="1:4">
      <c r="A23" s="119">
        <v>19</v>
      </c>
      <c r="B23" s="115" t="s">
        <v>77</v>
      </c>
      <c r="C23" s="106" t="s">
        <v>44</v>
      </c>
      <c r="D23" s="37" t="str">
        <f>IF(COUNTIF(เก็บข้อมูลHRD!$B$7:$B$1991,B23),"ได้รับการพัฒนาแล้ว",IF(B23="","ป้อนรายชื่อบุคลากรเพิ่ม(ถ้ามี)","ยังไม่ได้รับการพัฒนา"))</f>
        <v>ได้รับการพัฒนาแล้ว</v>
      </c>
    </row>
    <row r="24" spans="1:4">
      <c r="A24" s="119">
        <v>20</v>
      </c>
      <c r="B24" s="116" t="s">
        <v>78</v>
      </c>
      <c r="C24" s="106" t="s">
        <v>79</v>
      </c>
      <c r="D24" s="37" t="str">
        <f>IF(COUNTIF(เก็บข้อมูลHRD!$B$7:$B$1991,B24),"ได้รับการพัฒนาแล้ว",IF(B24="","ป้อนรายชื่อบุคลากรเพิ่ม(ถ้ามี)","ยังไม่ได้รับการพัฒนา"))</f>
        <v>ได้รับการพัฒนาแล้ว</v>
      </c>
    </row>
    <row r="25" spans="1:4">
      <c r="A25" s="119">
        <v>21</v>
      </c>
      <c r="B25" s="109" t="s">
        <v>82</v>
      </c>
      <c r="C25" s="108" t="s">
        <v>83</v>
      </c>
      <c r="D25" s="37" t="str">
        <f>IF(COUNTIF(เก็บข้อมูลHRD!$B$7:$B$1991,B25),"ได้รับการพัฒนาแล้ว",IF(B25="","ป้อนรายชื่อบุคลากรเพิ่ม(ถ้ามี)","ยังไม่ได้รับการพัฒนา"))</f>
        <v>ได้รับการพัฒนาแล้ว</v>
      </c>
    </row>
    <row r="26" spans="1:4">
      <c r="A26" s="119">
        <v>22</v>
      </c>
      <c r="B26" s="109" t="s">
        <v>87</v>
      </c>
      <c r="C26" s="106" t="s">
        <v>88</v>
      </c>
      <c r="D26" s="37" t="str">
        <f>IF(COUNTIF(เก็บข้อมูลHRD!$B$7:$B$1991,B26),"ได้รับการพัฒนาแล้ว",IF(B26="","ป้อนรายชื่อบุคลากรเพิ่ม(ถ้ามี)","ยังไม่ได้รับการพัฒนา"))</f>
        <v>ได้รับการพัฒนาแล้ว</v>
      </c>
    </row>
    <row r="27" spans="1:4">
      <c r="A27" s="119">
        <v>23</v>
      </c>
      <c r="B27" s="109" t="s">
        <v>89</v>
      </c>
      <c r="C27" s="106" t="s">
        <v>88</v>
      </c>
      <c r="D27" s="37" t="str">
        <f>IF(COUNTIF(เก็บข้อมูลHRD!$B$7:$B$1991,B27),"ได้รับการพัฒนาแล้ว",IF(B27="","ป้อนรายชื่อบุคลากรเพิ่ม(ถ้ามี)","ยังไม่ได้รับการพัฒนา"))</f>
        <v>ได้รับการพัฒนาแล้ว</v>
      </c>
    </row>
    <row r="28" spans="1:4">
      <c r="A28" s="119">
        <v>24</v>
      </c>
      <c r="B28" s="109" t="s">
        <v>90</v>
      </c>
      <c r="C28" s="106" t="s">
        <v>91</v>
      </c>
      <c r="D28" s="37" t="str">
        <f>IF(COUNTIF(เก็บข้อมูลHRD!$B$7:$B$1991,B28),"ได้รับการพัฒนาแล้ว",IF(B28="","ป้อนรายชื่อบุคลากรเพิ่ม(ถ้ามี)","ยังไม่ได้รับการพัฒนา"))</f>
        <v>ได้รับการพัฒนาแล้ว</v>
      </c>
    </row>
    <row r="29" spans="1:4">
      <c r="A29" s="119">
        <v>25</v>
      </c>
      <c r="B29" s="109" t="s">
        <v>92</v>
      </c>
      <c r="C29" s="110" t="s">
        <v>93</v>
      </c>
      <c r="D29" s="37" t="str">
        <f>IF(COUNTIF(เก็บข้อมูลHRD!$B$7:$B$1991,B29),"ได้รับการพัฒนาแล้ว",IF(B29="","ป้อนรายชื่อบุคลากรเพิ่ม(ถ้ามี)","ยังไม่ได้รับการพัฒนา"))</f>
        <v>ได้รับการพัฒนาแล้ว</v>
      </c>
    </row>
    <row r="30" spans="1:4">
      <c r="A30" s="119">
        <v>26</v>
      </c>
      <c r="B30" s="109" t="s">
        <v>96</v>
      </c>
      <c r="C30" s="110" t="s">
        <v>97</v>
      </c>
      <c r="D30" s="37" t="str">
        <f>IF(COUNTIF(เก็บข้อมูลHRD!$B$7:$B$1991,B30),"ได้รับการพัฒนาแล้ว",IF(B30="","ป้อนรายชื่อบุคลากรเพิ่ม(ถ้ามี)","ยังไม่ได้รับการพัฒนา"))</f>
        <v>ได้รับการพัฒนาแล้ว</v>
      </c>
    </row>
    <row r="31" spans="1:4">
      <c r="A31" s="87"/>
      <c r="B31" s="116"/>
      <c r="C31" s="110"/>
      <c r="D31" s="90"/>
    </row>
    <row r="32" spans="1:4">
      <c r="A32" s="87"/>
      <c r="B32" s="116"/>
      <c r="C32" s="110"/>
      <c r="D32" s="90"/>
    </row>
    <row r="33" spans="1:4">
      <c r="A33" s="87"/>
      <c r="B33" s="116"/>
      <c r="C33" s="110"/>
      <c r="D33" s="90"/>
    </row>
    <row r="34" spans="1:4">
      <c r="A34" s="87"/>
      <c r="B34" s="88"/>
      <c r="C34" s="89"/>
      <c r="D34" s="90"/>
    </row>
  </sheetData>
  <sheetProtection selectLockedCells="1"/>
  <protectedRanges>
    <protectedRange password="CE28" sqref="B22:B23 B5:B6 B19 B9:B11 B13:B15" name="ช่วง1_2_5"/>
    <protectedRange password="CE28" sqref="B12" name="ช่วง1_5"/>
  </protectedRanges>
  <autoFilter ref="A4:D4" xr:uid="{00000000-0009-0000-0000-000002000000}"/>
  <mergeCells count="3">
    <mergeCell ref="A3:D3"/>
    <mergeCell ref="A1:D1"/>
    <mergeCell ref="A2:D2"/>
  </mergeCells>
  <phoneticPr fontId="11" type="noConversion"/>
  <conditionalFormatting sqref="D4:D1048576">
    <cfRule type="containsText" dxfId="2" priority="4" operator="containsText" text="ยังไม่ได้รับการพัฒนา">
      <formula>NOT(ISERROR(SEARCH("ยังไม่ได้รับการพัฒนา",D4)))</formula>
    </cfRule>
    <cfRule type="containsText" dxfId="1" priority="5" operator="containsText" text="ยังไม่ได้รับการพัฒนา&#10;ทั้งปีงบประมาณ">
      <formula>NOT(ISERROR(SEARCH("ยังไม่ได้รับการพัฒนาทั้งปีงบประมาณ",D4)))</formula>
    </cfRule>
    <cfRule type="containsText" dxfId="0" priority="6" operator="containsText" text="ได้รับการพัฒนาแล้ว">
      <formula>NOT(ISERROR(SEARCH("ได้รับการพัฒนาแล้ว",D4)))</formula>
    </cfRule>
  </conditionalFormatting>
  <pageMargins left="0.3" right="0.25" top="0.3" bottom="0.2"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Lookmhee Suwichaya</dc:creator>
  <cp:keywords/>
  <dc:description/>
  <cp:lastModifiedBy/>
  <cp:revision/>
  <dcterms:created xsi:type="dcterms:W3CDTF">2019-10-21T02:57:05Z</dcterms:created>
  <dcterms:modified xsi:type="dcterms:W3CDTF">2025-12-28T05:09:36Z</dcterms:modified>
  <cp:category/>
  <cp:contentStatus/>
</cp:coreProperties>
</file>