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codeName="ThisWorkbook"/>
  <bookViews>
    <workbookView xWindow="28680" yWindow="-120" windowWidth="15480" windowHeight="11640" activeTab="2"/>
  </bookViews>
  <sheets>
    <sheet name="เก็บข้อมูลHRD" sheetId="1" r:id="rId1"/>
    <sheet name="สรุปผลHRD" sheetId="2" r:id="rId2"/>
    <sheet name="ตรวจสอบชื่อผู้ยังไม่ได้รับพัฒนา" sheetId="3" r:id="rId3"/>
  </sheets>
  <definedNames>
    <definedName name="_xlnm._FilterDatabase" localSheetId="0" hidden="1">เก็บข้อมูลHRD!$A$6:$P$128</definedName>
    <definedName name="_xlnm._FilterDatabase" localSheetId="2" hidden="1">ตรวจสอบชื่อผู้ยังไม่ได้รับพัฒนา!$A$4:$D$4</definedName>
    <definedName name="_xlnm.Print_Area" localSheetId="0">เก็บข้อมูลHRD!$A$1:$M$145</definedName>
    <definedName name="_xlnm.Print_Area" localSheetId="1">สรุปผลHRD!$A$1:$N$24</definedName>
    <definedName name="_xlnm.Print_Titles" localSheetId="0">เก็บข้อมูลHRD!$6:$6</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 i="2"/>
  <c r="I4"/>
  <c r="M4"/>
  <c r="F19" l="1" a="1"/>
  <c r="F19" s="1"/>
  <c r="D19" a="1"/>
  <c r="D19" s="1"/>
  <c r="D23" i="3" l="1"/>
  <c r="D24"/>
  <c r="D11"/>
  <c r="D14"/>
  <c r="D16"/>
  <c r="D15"/>
  <c r="D25"/>
  <c r="D19"/>
  <c r="D17"/>
  <c r="D18"/>
  <c r="D20"/>
  <c r="D21"/>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7"/>
  <c r="D22"/>
  <c r="D6"/>
  <c r="D8"/>
  <c r="D9"/>
  <c r="D12"/>
  <c r="D10"/>
  <c r="D13"/>
  <c r="D5"/>
  <c r="M16" i="2"/>
  <c r="M15"/>
  <c r="M14"/>
  <c r="M13"/>
  <c r="M12"/>
  <c r="M11"/>
  <c r="M10"/>
  <c r="M9"/>
  <c r="M8"/>
  <c r="M7"/>
  <c r="J16"/>
  <c r="J15"/>
  <c r="J14"/>
  <c r="J13"/>
  <c r="J12"/>
  <c r="J11"/>
  <c r="J7"/>
  <c r="J9"/>
  <c r="J8"/>
  <c r="F24" a="1"/>
  <c r="F24" s="1"/>
  <c r="D24" a="1"/>
  <c r="D24" s="1"/>
  <c r="D22" a="1"/>
  <c r="D22" s="1"/>
  <c r="F22" s="1" a="1"/>
  <c r="F18" a="1"/>
  <c r="F18" s="1"/>
  <c r="D18"/>
  <c r="F13" a="1"/>
  <c r="F13" s="1"/>
  <c r="F14" a="1"/>
  <c r="F14" s="1"/>
  <c r="D14" a="1"/>
  <c r="D14" s="1"/>
  <c r="D13" a="1"/>
  <c r="D13" s="1"/>
  <c r="F9" a="1"/>
  <c r="F9" s="1"/>
  <c r="F8" a="1"/>
  <c r="F8" s="1"/>
  <c r="D9" a="1"/>
  <c r="D9" s="1"/>
  <c r="D10" s="1" a="1"/>
  <c r="D8" a="1"/>
  <c r="D8" s="1"/>
  <c r="J10" a="1"/>
  <c r="J10" s="1"/>
  <c r="F4"/>
  <c r="D4"/>
  <c r="F10" l="1" a="1"/>
  <c r="F10" s="1"/>
  <c r="F22"/>
  <c r="D10"/>
  <c r="F20"/>
  <c r="D20"/>
  <c r="D2"/>
  <c r="D15" l="1"/>
  <c r="F15"/>
  <c r="M17" l="1"/>
  <c r="J17"/>
</calcChain>
</file>

<file path=xl/sharedStrings.xml><?xml version="1.0" encoding="utf-8"?>
<sst xmlns="http://schemas.openxmlformats.org/spreadsheetml/2006/main" count="520" uniqueCount="134">
  <si>
    <t>ที่</t>
  </si>
  <si>
    <t>ตำแหน่ง/ ระดับ</t>
  </si>
  <si>
    <t>หน่วยงานที่จัด</t>
  </si>
  <si>
    <t>ประเภท</t>
  </si>
  <si>
    <t>ความสอดคล้องตามความรู้/ทักษะ/คุณลักษณะที่กำหนด</t>
  </si>
  <si>
    <t>วิธีการพัฒนา</t>
  </si>
  <si>
    <t>รอบการประเมิน</t>
  </si>
  <si>
    <t>ชื่อหน่วยงาน</t>
  </si>
  <si>
    <t>จำนวนครั้งที่ขรก.ได้รับการพัฒนา (ครั้ง)</t>
  </si>
  <si>
    <t>จำนวนขรก.ที่ได้รับการพัฒนา (คน)</t>
  </si>
  <si>
    <t>จำนวนครั้งที่พรก.ได้รับการพัฒนา (ครั้ง)</t>
  </si>
  <si>
    <t>จำนวนพรก.ที่ได้รับการพัฒนา (คน)</t>
  </si>
  <si>
    <t>รวมทั้งปีงบประมาณ</t>
  </si>
  <si>
    <t>รอบการประเมินที่ 1</t>
  </si>
  <si>
    <t>รอบการประเมินที่ 2</t>
  </si>
  <si>
    <t>1)ความรู้/ทักษะเฉพาะทางในสายงาน</t>
  </si>
  <si>
    <t>2)ภาษา</t>
  </si>
  <si>
    <t>3)ภาวะผู้นำ/คุณธรรม/จริยธรรม</t>
  </si>
  <si>
    <t>4)จิตอาสา/บริการ</t>
  </si>
  <si>
    <t>5)ความรับผิดชอบ/ซื่อสัตย์สุจริต</t>
  </si>
  <si>
    <t>6)ทำงานเป็นทีม</t>
  </si>
  <si>
    <t>9)การใช้เทคโนโลยี</t>
  </si>
  <si>
    <t>10)ทักษะการคิด</t>
  </si>
  <si>
    <t>4)ชุมชนนักปฏิบัติ(CoP)</t>
  </si>
  <si>
    <t>7)คิดค้น/พัฒนาและประยุกต์ใช้นวัตกรรมใหม่ๆ</t>
  </si>
  <si>
    <t>8)กฎหมาย/กฎระเบียบในการปฏิบัติงาน</t>
  </si>
  <si>
    <t>5)สอนงาน</t>
  </si>
  <si>
    <t>6)มอบหมายงาน</t>
  </si>
  <si>
    <t>7)ดูงานนอกสถานที่</t>
  </si>
  <si>
    <t>8)หมุนเวียนงาน</t>
  </si>
  <si>
    <t>9)เรียนรู้ด้วยตนเอง</t>
  </si>
  <si>
    <t>10)อื่นๆ</t>
  </si>
  <si>
    <t>สรุปขอบเขตการพัฒนาความรู้/ทักษะ/คุณลักษณะ (ครั้ง)</t>
  </si>
  <si>
    <t>สรุปวิธีการพัฒนา (ครั้ง)</t>
  </si>
  <si>
    <t>ผลการพัฒนาบุคลากร รอบการประเมินที่ 1</t>
  </si>
  <si>
    <t>ผลการพัฒนาบุคลากร รอบการประเมินที่ 2</t>
  </si>
  <si>
    <t>ผลการพัฒนาบุคลากร ทั้งปีงบประมาณ</t>
  </si>
  <si>
    <t>ร้อยละของบุคลากรที่สามารถนำความรู้ไปใช้ประโยชน์</t>
  </si>
  <si>
    <t>จำนวนบุคลากรที่สามารถนำความรู้ไปใช้ประโยชน์ (คน)</t>
  </si>
  <si>
    <t>ผลการนำความรู้ไปใช้ประโยชน์ ทั้งปีงบประมาณ</t>
  </si>
  <si>
    <t>2)อบรมกับหน่วยงานในกรมฯ</t>
  </si>
  <si>
    <t>ค่าใช้จ่ายในการพัฒนาบุคลากร ทั้งปีงบประมาณ</t>
  </si>
  <si>
    <t>ค่าใช้จ่ายรวมทั้งหน่วยงาน (บาท)</t>
  </si>
  <si>
    <t>ช่วงเวลา (วันที่)</t>
  </si>
  <si>
    <t>จำนวนชั่วโมง</t>
  </si>
  <si>
    <t>วันที่ส่งรายงาน</t>
  </si>
  <si>
    <t>จำนวนข้าราชการ
ทั้งหมดในหน่วยงาน (คน)</t>
  </si>
  <si>
    <t>ปีงบประมาณ (พ.ศ.)</t>
  </si>
  <si>
    <t>1)อบรมกับหน่วยงานนอกกรมฯ</t>
  </si>
  <si>
    <t>3)e-Learning</t>
  </si>
  <si>
    <t>รายงานผลการนำไปใช้ประโยชน์</t>
  </si>
  <si>
    <t>ข้าราชการ</t>
  </si>
  <si>
    <t>รวม (ครั้ง)</t>
  </si>
  <si>
    <t>จำนวนพนักงานราชการทั้งหมดในหน่วยงาน (คน)</t>
  </si>
  <si>
    <t xml:space="preserve">ชื่อหน่วยงาน   </t>
  </si>
  <si>
    <t>กอ</t>
  </si>
  <si>
    <t>ลำดับ</t>
  </si>
  <si>
    <t xml:space="preserve"> </t>
  </si>
  <si>
    <t>ค่าใช้จ่ายเฉลี่ย/คน (เฉพาะหลักสูตรที่มีค่าธรรมเนียม)</t>
  </si>
  <si>
    <r>
      <t>จำนวน</t>
    </r>
    <r>
      <rPr>
        <b/>
        <u/>
        <sz val="12"/>
        <color theme="1"/>
        <rFont val="TH SarabunPSK"/>
        <family val="2"/>
      </rPr>
      <t>ข้าราชการ</t>
    </r>
    <r>
      <rPr>
        <b/>
        <sz val="12"/>
        <color theme="1"/>
        <rFont val="TH SarabunPSK"/>
        <family val="2"/>
      </rPr>
      <t>ทั้งหมด
ในหน่วยงาน (คน)</t>
    </r>
  </si>
  <si>
    <r>
      <t>จำนวน</t>
    </r>
    <r>
      <rPr>
        <b/>
        <u/>
        <sz val="11.3"/>
        <color theme="1"/>
        <rFont val="TH SarabunPSK"/>
        <family val="2"/>
      </rPr>
      <t>พนักงานราชการ</t>
    </r>
    <r>
      <rPr>
        <b/>
        <sz val="11.3"/>
        <color theme="1"/>
        <rFont val="TH SarabunPSK"/>
        <family val="2"/>
      </rPr>
      <t>ทั้งหมด
ในหน่วยงาน (คน)</t>
    </r>
  </si>
  <si>
    <t>หมายเหตุ  นำส่งกองการเจ้าหน้าที่เป็นไฟล์เท่านั้น</t>
  </si>
  <si>
    <r>
      <t>คำนำหน้าชื่อ (</t>
    </r>
    <r>
      <rPr>
        <b/>
        <sz val="17"/>
        <color rgb="FFFF0000"/>
        <rFont val="TH SarabunPSK"/>
        <family val="2"/>
      </rPr>
      <t>ไม่ใช้ตัวย่อ</t>
    </r>
    <r>
      <rPr>
        <b/>
        <sz val="17"/>
        <color theme="1"/>
        <rFont val="TH SarabunPSK"/>
        <family val="2"/>
      </rPr>
      <t xml:space="preserve">)/
ชื่อ-สกุล </t>
    </r>
  </si>
  <si>
    <r>
      <t>คำนำหน้าชื่อ (</t>
    </r>
    <r>
      <rPr>
        <b/>
        <sz val="12"/>
        <color rgb="FFFF0000"/>
        <rFont val="TH SarabunPSK"/>
        <family val="2"/>
      </rPr>
      <t>ไม่ใช้ตัวย่อ</t>
    </r>
    <r>
      <rPr>
        <b/>
        <sz val="12"/>
        <color theme="1"/>
        <rFont val="TH SarabunPSK"/>
        <family val="2"/>
      </rPr>
      <t xml:space="preserve">)/
ชื่อ-สกุล </t>
    </r>
  </si>
  <si>
    <t>โปรแกรมตรวจสอบรายชื่อผู้ที่ยังไม่ได้รับการพัฒนา (หากต้องการ)</t>
  </si>
  <si>
    <t>สถานะการได้รับการพัฒนา
ตั้งแต่ต้นปีงบประมาณ - ปัจจุบัน</t>
  </si>
  <si>
    <t>พนักงานราชการ</t>
  </si>
  <si>
    <r>
      <t xml:space="preserve">                                   </t>
    </r>
    <r>
      <rPr>
        <b/>
        <u/>
        <sz val="12"/>
        <color theme="1"/>
        <rFont val="TH SarabunPSK"/>
        <family val="2"/>
      </rPr>
      <t>เป้าหมายการพัฒนาบุคลากรกรมปศุสัตว์
ตัวชี้วัด:</t>
    </r>
    <r>
      <rPr>
        <sz val="12"/>
        <color theme="1"/>
        <rFont val="TH SarabunPSK"/>
        <family val="2"/>
      </rPr>
      <t xml:space="preserve"> ร้อยละของบุคลากรในหน่วยงาน (ข้าราชการและพนักงานราชการ) ที่ได้รับการพัฒนาความรู้ ทักษะ และสมรรถนะที่จำเป็นต่อการปฏิบัติงาน ไม่น้อยกว่า 1 ครั้งต่อปี
</t>
    </r>
    <r>
      <rPr>
        <b/>
        <u/>
        <sz val="12"/>
        <color theme="1"/>
        <rFont val="TH SarabunPSK"/>
        <family val="2"/>
      </rPr>
      <t>ค่าเป้าหมาย:</t>
    </r>
    <r>
      <rPr>
        <sz val="12"/>
        <color theme="1"/>
        <rFont val="TH SarabunPSK"/>
        <family val="2"/>
      </rPr>
      <t xml:space="preserve">       ปีงบประมาณ พ.ศ. 2561 ค่าเป้าหมาย ร้อยละ 60
                       ปีงบประมาณ พ.ศ. 2562 ค่าเป้าหมาย ร้อยละ 70
                       ปีงบประมาณ พ.ศ. 2563 ค่าเป้าหมาย ร้อยละ 80
                       ปีงบประมาณ พ.ศ. 2564 ค่าเป้าหมาย ร้อยละ 90
                       ปีงบประมาณ พ.ศ. 2565 ค่าเป้าหมาย ร้อยละ 100</t>
    </r>
  </si>
  <si>
    <t>ระบุชื่อเรื่อง/หลักสูตรที่พัฒนา</t>
  </si>
  <si>
    <r>
      <rPr>
        <b/>
        <u/>
        <sz val="16"/>
        <color theme="1"/>
        <rFont val="TH SarabunPSK"/>
        <family val="2"/>
      </rPr>
      <t>หมายเหตุ</t>
    </r>
    <r>
      <rPr>
        <sz val="16"/>
        <color theme="1"/>
        <rFont val="TH SarabunPSK"/>
        <family val="2"/>
      </rPr>
      <t xml:space="preserve">  
1. การป้อนรายชื่อบุคลากรคนเดียวกันจะต้องเหมือนกันทุกประการ ทั้งตัวสะกด ช่องว่างระหว่างชื่อ-นามสกุล หรือช่องว่างหลังนามสกุล
</t>
    </r>
    <r>
      <rPr>
        <i/>
        <sz val="16"/>
        <color theme="1"/>
        <rFont val="TH SarabunPSK"/>
        <family val="2"/>
      </rPr>
      <t>ตัวอย่างที่1</t>
    </r>
    <r>
      <rPr>
        <sz val="16"/>
        <color theme="1"/>
        <rFont val="TH SarabunPSK"/>
        <family val="2"/>
      </rPr>
      <t xml:space="preserve"> Sheetแรกป้อนชื่อ "นางสาวซื่อสัตย์ อดทน" แต่Sheetที่สอง ป้อนชื่อ "นางสาวซื่อสัตย์   อดทน" (มีช่องว่างระหว่างชื่อ-สกุลมากกว่า 1 ช่อง) ระบบจะคำนวณว่าเป็น 2 คน
</t>
    </r>
    <r>
      <rPr>
        <i/>
        <sz val="16"/>
        <color theme="1"/>
        <rFont val="TH SarabunPSK"/>
        <family val="2"/>
      </rPr>
      <t>ตัวอย่างที่2</t>
    </r>
    <r>
      <rPr>
        <sz val="16"/>
        <color theme="1"/>
        <rFont val="TH SarabunPSK"/>
        <family val="2"/>
      </rPr>
      <t xml:space="preserve"> Sheetแรกป้อนชื่อ "นางสาวซื่อสัตย์ อดทน" แต่Sheetที่สอง ป้อนชื่อ "นางสาวซื่อสัตย์ อดทน</t>
    </r>
    <r>
      <rPr>
        <u/>
        <sz val="16"/>
        <color rgb="FFFF0000"/>
        <rFont val="TH SarabunPSK"/>
        <family val="2"/>
      </rPr>
      <t xml:space="preserve">   </t>
    </r>
    <r>
      <rPr>
        <sz val="16"/>
        <color theme="1"/>
        <rFont val="TH SarabunPSK"/>
        <family val="2"/>
      </rPr>
      <t>" (มีช่องว่างแฝงหลังนามสกุล) ระบบจะคำนวณว่าเป็น 2 คน
2. โปรแกรมจะคำนวณสถานะการพัฒนาตั้งแต่เริ่มปีงบประมาณจนถึงปัจจุบัน โดยไม่แยกรอบการประเมิน
3. สามารถเพิ่ม-ลด ปรับเปลี่ยนรายชื่อบุคลากรได้
4. Sheetนี้ไม่ต้องนำส่งกองการเจ้าหน้าที่</t>
    </r>
  </si>
  <si>
    <t>ค่าธรรมเนียมหลักสูตร (ถ้ามี) (บาท)</t>
  </si>
  <si>
    <r>
      <rPr>
        <b/>
        <sz val="22"/>
        <rFont val="TH SarabunPSK"/>
        <family val="2"/>
      </rPr>
      <t xml:space="preserve">                      </t>
    </r>
    <r>
      <rPr>
        <b/>
        <i/>
        <u/>
        <sz val="22"/>
        <rFont val="JasmineUPC"/>
        <family val="1"/>
      </rPr>
      <t>โปรแกรม</t>
    </r>
    <r>
      <rPr>
        <b/>
        <i/>
        <u/>
        <sz val="36"/>
        <color theme="4"/>
        <rFont val="JasmineUPC"/>
        <family val="1"/>
      </rPr>
      <t>สรุปผล</t>
    </r>
    <r>
      <rPr>
        <b/>
        <i/>
        <u/>
        <sz val="22"/>
        <rFont val="JasmineUPC"/>
        <family val="1"/>
      </rPr>
      <t>การพัฒนาบุคลากรกรมปศุสัตว์รายหน่วยงาน</t>
    </r>
  </si>
  <si>
    <r>
      <t xml:space="preserve">  </t>
    </r>
    <r>
      <rPr>
        <b/>
        <i/>
        <sz val="18"/>
        <rFont val="JasmineUPC"/>
        <family val="1"/>
      </rPr>
      <t xml:space="preserve">  </t>
    </r>
    <r>
      <rPr>
        <b/>
        <i/>
        <u/>
        <sz val="18"/>
        <rFont val="JasmineUPC"/>
        <family val="1"/>
      </rPr>
      <t>แบบฟอร์มเก็บข้อมูล</t>
    </r>
    <r>
      <rPr>
        <b/>
        <i/>
        <u/>
        <sz val="28"/>
        <color theme="4"/>
        <rFont val="JasmineUPC"/>
        <family val="1"/>
      </rPr>
      <t>ผล</t>
    </r>
    <r>
      <rPr>
        <b/>
        <i/>
        <u/>
        <sz val="18"/>
        <rFont val="JasmineUPC"/>
        <family val="1"/>
      </rPr>
      <t>การพัฒนาบุคลากรกรมปศุสัตว์รายหน่วยงาน</t>
    </r>
  </si>
  <si>
    <r>
      <rPr>
        <b/>
        <u/>
        <sz val="16"/>
        <color theme="1"/>
        <rFont val="TH SarabunPSK"/>
        <family val="2"/>
      </rPr>
      <t>คำชี้แจง</t>
    </r>
    <r>
      <rPr>
        <sz val="16"/>
        <color theme="1"/>
        <rFont val="TH SarabunPSK"/>
        <family val="2"/>
      </rPr>
      <t xml:space="preserve">  ให้ท่านป้อนรายชื่อบุคลากรทุกคนในหน่วยงาน (ยกเว้นลูกจ้าง)  ลงในช่อง "คำนำหน้าชื่อ (ไม่ใช้ตัวย่อ)/ชื่อ-สกุล" ระบบจะทำการตรวจสอบรายชื่อที่ท่านป้อนกับSheet</t>
    </r>
    <r>
      <rPr>
        <sz val="16"/>
        <rFont val="TH SarabunPSK"/>
        <family val="2"/>
      </rPr>
      <t xml:space="preserve"> "เก็บข้อมูลHRD"</t>
    </r>
    <r>
      <rPr>
        <sz val="16"/>
        <color theme="7"/>
        <rFont val="TH SarabunPSK"/>
        <family val="2"/>
      </rPr>
      <t xml:space="preserve"> </t>
    </r>
    <r>
      <rPr>
        <sz val="16"/>
        <color theme="1"/>
        <rFont val="TH SarabunPSK"/>
        <family val="2"/>
      </rPr>
      <t xml:space="preserve">หากรายชื่อใดเคยได้รับการพัฒนาแล้วอย่างน้อย 1 ครั้งในช่วงที่ผ่านมา ระบบจะแสดงผลว่า </t>
    </r>
    <r>
      <rPr>
        <sz val="16"/>
        <color rgb="FF00B050"/>
        <rFont val="TH SarabunPSK"/>
        <family val="2"/>
      </rPr>
      <t xml:space="preserve">"ได้รับการพัฒนาแล้ว" </t>
    </r>
    <r>
      <rPr>
        <sz val="16"/>
        <rFont val="TH SarabunPSK"/>
        <family val="2"/>
      </rPr>
      <t>หากรายชื่อใดไม่เคยได้รับการพัฒนาเลย ระบบจะแสดงผลว่า</t>
    </r>
    <r>
      <rPr>
        <sz val="16"/>
        <color rgb="FF00B050"/>
        <rFont val="TH SarabunPSK"/>
        <family val="2"/>
      </rPr>
      <t xml:space="preserve"> </t>
    </r>
    <r>
      <rPr>
        <sz val="16"/>
        <color rgb="FFFF0000"/>
        <rFont val="TH SarabunPSK"/>
        <family val="2"/>
      </rPr>
      <t>"ยังไม่ได้รับการพัฒนา"</t>
    </r>
  </si>
  <si>
    <t>ผู้บันทึกข้อมูล</t>
  </si>
  <si>
    <t>ร้อยละของขรก.ที่ได้รับการพัฒนาไม่น้อยกว่า 1 ครั้ง/ปี</t>
  </si>
  <si>
    <t>ร้อยละของพรก.ที่ได้รับการพัฒนาไม่น้อยกว่า 1 ครั้ง/ปี</t>
  </si>
  <si>
    <t>สำนักกฎหมาย</t>
  </si>
  <si>
    <t>นายวรฉัตร วิรัชลาภ</t>
  </si>
  <si>
    <t>นายประสิทธิ์ เกษตะระ</t>
  </si>
  <si>
    <t>นางสาวจันทนา พ่วงโชติ</t>
  </si>
  <si>
    <t>นางสาวปิยนุช ศรีคอนไทย</t>
  </si>
  <si>
    <t>นางสาวนฤมล เจริญพักตร์</t>
  </si>
  <si>
    <t>นายพงศธร โกนิล</t>
  </si>
  <si>
    <t>นางสาวกัลยาศิริ กลิ่นอวล</t>
  </si>
  <si>
    <t>นายเอกอัคระ ทะชาดา</t>
  </si>
  <si>
    <t>นางจุฑารัตน์ ขลิบปั้น</t>
  </si>
  <si>
    <t>นายพิษณุ สามพรม</t>
  </si>
  <si>
    <t>นายแสนศักดิ์ เหลืองเกื้อกูลชัย</t>
  </si>
  <si>
    <t>นางสาวพิมพ์ชนก ยิ้มละมุล</t>
  </si>
  <si>
    <t>นายณัฐดนัย ประพันธ์โรจน์</t>
  </si>
  <si>
    <t>นายเทพชนก ยิ้มละมุล</t>
  </si>
  <si>
    <t>นางสาววิบูรณ์รัตน์ เรืองคำ</t>
  </si>
  <si>
    <t>นางสาวสุทธิมาลย์ อจลบุญ</t>
  </si>
  <si>
    <t>นางสาวสุมาลี จำเริญ</t>
  </si>
  <si>
    <t>นางสาวอมรรัตน์ ศรีสว่าง</t>
  </si>
  <si>
    <t>นางสาวจารุวรรณ ท้าวเชียง</t>
  </si>
  <si>
    <t>เจ้าพนักงานธุรการอาวุโส</t>
  </si>
  <si>
    <t>เจ้าพนักงานธุรการชำนาญงาน</t>
  </si>
  <si>
    <t>นิติกรชำนาญการ</t>
  </si>
  <si>
    <t>นิติกรชำนาญการพิเศษ</t>
  </si>
  <si>
    <t>นิติกรปฏิบัติการ</t>
  </si>
  <si>
    <t>นิติกร</t>
  </si>
  <si>
    <t>เจ้าพนักงานธุรการ</t>
  </si>
  <si>
    <t>กฎหมาย/กฎระเบียบฯ</t>
  </si>
  <si>
    <t>ชุมชนนักปฏิบัติ(CoP)</t>
  </si>
  <si>
    <t>มี</t>
  </si>
  <si>
    <t>เจ้าพนักงานธุรการปฏิบัติงาน</t>
  </si>
  <si>
    <t>การดำเนินกิจกรรมเสริมส้รางความรู้ด้านการป้องกันการทุจริต</t>
  </si>
  <si>
    <t xml:space="preserve">นางสาวพิจักขณา สงรักษ์ </t>
  </si>
  <si>
    <t>การร่างกฎหมายการให้ความเห็นทางกฎหมาย และการดำเนินคดีปกครอง รุ่นที่ ๒๒</t>
  </si>
  <si>
    <t>สำนักงานคณะกรรมการกฤษฎีกา</t>
  </si>
  <si>
    <t>11/12/2562 - 13/02/63</t>
  </si>
  <si>
    <t>เทพชนก ยิ้มละมุล</t>
  </si>
  <si>
    <t>อบรมกับหน่วยงานนอกกรมฯ</t>
  </si>
  <si>
    <t>บูรณาการการปฏิบัติงานร่วมกับหน่วยงานที่เกี่ยวข้อง กิจกรรมสัมมนาผู้ที่เกี่ยวข้องกับการปฏิบัติตาม พระราชบัญญัติป้องกันและปราบปรามการฟอกเงิน พ.ศ. ๒๕๔๒</t>
  </si>
  <si>
    <t>23-25/12/62</t>
  </si>
  <si>
    <t>สำนักงานป้องกันและปราบปรามการฟอกเงิน</t>
  </si>
  <si>
    <t>การเพิ่มประสิทธิภาพการทำงานด้วยแนวคิดไคเซ็น (Kaizen) และการนำหลักความไว้วางใจ (Trust) มาปรับใช้ในการทำงาน</t>
  </si>
  <si>
    <t>ภาวะผู้นำ/คุณธรรม/จริยธรรม</t>
  </si>
  <si>
    <t>4.00</t>
  </si>
  <si>
    <t>หลักประกาศนียบัตร กฎหมายปกครอง และวิธีพิจารณาคดีปกครอง (ที่ได้รับการรับรองจาก ก.ศป แล้ว)</t>
  </si>
  <si>
    <t>โรงเรียนกฎหมายและการเงิน มหาวิทยาลัยสวนดุสิต</t>
  </si>
  <si>
    <t>18/7/2563 - 31/1/2564</t>
  </si>
  <si>
    <t>358.00</t>
  </si>
  <si>
    <t>(งบประมาณส่วนตัว)</t>
  </si>
  <si>
    <t>นางสาวอลิษา สายแพ้ว</t>
  </si>
  <si>
    <t>นายพฤศจิ  เนื่องจำนงค์</t>
  </si>
  <si>
    <t>นางสาววรรณฤดี นาคเพชร</t>
  </si>
  <si>
    <t>พระราชบัญญัติข้อมูลข่าวสารของราชการ พ.ศ. ๒๕๔๐</t>
  </si>
  <si>
    <t>e-Learning</t>
  </si>
  <si>
    <t>สำนักงาน กพ.</t>
  </si>
  <si>
    <t>3.00</t>
  </si>
  <si>
    <t>ลาออก</t>
  </si>
</sst>
</file>

<file path=xl/styles.xml><?xml version="1.0" encoding="utf-8"?>
<styleSheet xmlns="http://schemas.openxmlformats.org/spreadsheetml/2006/main">
  <numFmts count="6">
    <numFmt numFmtId="43" formatCode="_-* #,##0.00_-;\-* #,##0.00_-;_-* &quot;-&quot;??_-;_-@_-"/>
    <numFmt numFmtId="187" formatCode="[$-1870000]d/m/yy;@"/>
    <numFmt numFmtId="188" formatCode="[$-187041E]d\ mmm\ yy;@"/>
    <numFmt numFmtId="189" formatCode="#,##0_ ;\-#,##0\ "/>
    <numFmt numFmtId="190" formatCode="#,##0.00_ ;\-#,##0.00\ "/>
    <numFmt numFmtId="191" formatCode="&quot;฿&quot;#,##0.00"/>
  </numFmts>
  <fonts count="55">
    <font>
      <sz val="11"/>
      <color theme="1"/>
      <name val="Tahoma"/>
      <family val="2"/>
      <charset val="222"/>
      <scheme val="minor"/>
    </font>
    <font>
      <sz val="11"/>
      <color theme="1"/>
      <name val="TH SarabunPSK"/>
      <family val="2"/>
    </font>
    <font>
      <b/>
      <sz val="11"/>
      <color theme="1"/>
      <name val="TH SarabunPSK"/>
      <family val="2"/>
    </font>
    <font>
      <b/>
      <sz val="16"/>
      <color theme="1"/>
      <name val="TH SarabunPSK"/>
      <family val="2"/>
    </font>
    <font>
      <b/>
      <sz val="14"/>
      <color theme="1"/>
      <name val="TH SarabunPSK"/>
      <family val="2"/>
    </font>
    <font>
      <sz val="14"/>
      <color theme="1"/>
      <name val="TH SarabunPSK"/>
      <family val="2"/>
    </font>
    <font>
      <sz val="16"/>
      <color theme="1"/>
      <name val="TH SarabunPSK"/>
      <family val="2"/>
    </font>
    <font>
      <sz val="13"/>
      <color theme="1"/>
      <name val="TH SarabunPSK"/>
      <family val="2"/>
    </font>
    <font>
      <b/>
      <u/>
      <sz val="18"/>
      <color theme="1"/>
      <name val="TH SarabunPSK"/>
      <family val="2"/>
    </font>
    <font>
      <b/>
      <sz val="16"/>
      <color rgb="FFFF0000"/>
      <name val="TH SarabunPSK"/>
      <family val="2"/>
    </font>
    <font>
      <b/>
      <sz val="18"/>
      <color theme="1"/>
      <name val="TH SarabunPSK"/>
      <family val="2"/>
    </font>
    <font>
      <sz val="8"/>
      <name val="Tahoma"/>
      <family val="2"/>
      <charset val="222"/>
      <scheme val="minor"/>
    </font>
    <font>
      <b/>
      <sz val="14"/>
      <color theme="1"/>
      <name val="TH SarabunPSK"/>
      <family val="2"/>
      <charset val="222"/>
    </font>
    <font>
      <sz val="14"/>
      <color theme="1"/>
      <name val="TH SarabunPSK"/>
      <family val="2"/>
      <charset val="222"/>
    </font>
    <font>
      <sz val="14"/>
      <color rgb="FFFF0000"/>
      <name val="TH SarabunPSK"/>
      <family val="2"/>
      <charset val="222"/>
    </font>
    <font>
      <sz val="11"/>
      <color theme="1"/>
      <name val="Tahoma"/>
      <family val="2"/>
      <charset val="222"/>
      <scheme val="minor"/>
    </font>
    <font>
      <sz val="15"/>
      <color theme="1"/>
      <name val="TH SarabunPSK"/>
      <family val="2"/>
    </font>
    <font>
      <b/>
      <sz val="16"/>
      <name val="TH SarabunPSK"/>
      <family val="2"/>
    </font>
    <font>
      <b/>
      <u/>
      <sz val="18"/>
      <color rgb="FFFF0000"/>
      <name val="TH SarabunPSK"/>
      <family val="2"/>
    </font>
    <font>
      <sz val="16"/>
      <name val="TH SarabunPSK"/>
      <family val="2"/>
    </font>
    <font>
      <sz val="14"/>
      <color rgb="FFFF0000"/>
      <name val="TH SarabunPSK"/>
      <family val="2"/>
    </font>
    <font>
      <sz val="14"/>
      <name val="TH SarabunPSK"/>
      <family val="2"/>
      <charset val="222"/>
    </font>
    <font>
      <b/>
      <sz val="15"/>
      <color theme="1"/>
      <name val="TH SarabunPSK"/>
      <family val="2"/>
    </font>
    <font>
      <b/>
      <sz val="9"/>
      <color theme="1"/>
      <name val="TH SarabunPSK"/>
      <family val="2"/>
    </font>
    <font>
      <sz val="17"/>
      <color theme="1"/>
      <name val="TH SarabunPSK"/>
      <family val="2"/>
    </font>
    <font>
      <b/>
      <sz val="17"/>
      <color theme="1"/>
      <name val="TH SarabunPSK"/>
      <family val="2"/>
    </font>
    <font>
      <b/>
      <sz val="12"/>
      <color theme="1"/>
      <name val="TH SarabunPSK"/>
      <family val="2"/>
    </font>
    <font>
      <sz val="14"/>
      <name val="TH SarabunPSK"/>
      <family val="2"/>
    </font>
    <font>
      <b/>
      <sz val="22"/>
      <name val="TH SarabunPSK"/>
      <family val="2"/>
    </font>
    <font>
      <b/>
      <u/>
      <sz val="12"/>
      <color theme="1"/>
      <name val="TH SarabunPSK"/>
      <family val="2"/>
    </font>
    <font>
      <b/>
      <sz val="11.3"/>
      <color theme="1"/>
      <name val="TH SarabunPSK"/>
      <family val="2"/>
    </font>
    <font>
      <b/>
      <u/>
      <sz val="11.3"/>
      <color theme="1"/>
      <name val="TH SarabunPSK"/>
      <family val="2"/>
    </font>
    <font>
      <b/>
      <sz val="17"/>
      <color rgb="FFFF0000"/>
      <name val="TH SarabunPSK"/>
      <family val="2"/>
    </font>
    <font>
      <b/>
      <sz val="12"/>
      <color rgb="FFFF0000"/>
      <name val="TH SarabunPSK"/>
      <family val="2"/>
    </font>
    <font>
      <b/>
      <u/>
      <sz val="16"/>
      <color theme="1"/>
      <name val="TH SarabunPSK"/>
      <family val="2"/>
    </font>
    <font>
      <sz val="16"/>
      <color rgb="FF00B050"/>
      <name val="TH SarabunPSK"/>
      <family val="2"/>
    </font>
    <font>
      <sz val="16"/>
      <color rgb="FFFF0000"/>
      <name val="TH SarabunPSK"/>
      <family val="2"/>
    </font>
    <font>
      <i/>
      <sz val="16"/>
      <color theme="1"/>
      <name val="TH SarabunPSK"/>
      <family val="2"/>
    </font>
    <font>
      <u/>
      <sz val="16"/>
      <color rgb="FFFF0000"/>
      <name val="TH SarabunPSK"/>
      <family val="2"/>
    </font>
    <font>
      <b/>
      <sz val="16"/>
      <color theme="1"/>
      <name val="TH SarabunPSK"/>
      <family val="2"/>
      <charset val="222"/>
    </font>
    <font>
      <b/>
      <sz val="7"/>
      <color theme="1"/>
      <name val="TH SarabunPSK"/>
      <family val="2"/>
    </font>
    <font>
      <sz val="12"/>
      <color theme="1"/>
      <name val="TH SarabunPSK"/>
      <family val="2"/>
    </font>
    <font>
      <b/>
      <i/>
      <sz val="18"/>
      <name val="TH SarabunPSK"/>
      <family val="2"/>
      <charset val="222"/>
    </font>
    <font>
      <b/>
      <i/>
      <sz val="18"/>
      <name val="JasmineUPC"/>
      <family val="1"/>
    </font>
    <font>
      <b/>
      <i/>
      <u/>
      <sz val="18"/>
      <name val="JasmineUPC"/>
      <family val="1"/>
    </font>
    <font>
      <b/>
      <i/>
      <u/>
      <sz val="22"/>
      <name val="JasmineUPC"/>
      <family val="1"/>
    </font>
    <font>
      <b/>
      <u/>
      <sz val="22"/>
      <name val="TH SarabunPSK"/>
      <family val="2"/>
      <charset val="222"/>
    </font>
    <font>
      <b/>
      <u/>
      <sz val="22"/>
      <color theme="1"/>
      <name val="TH SarabunPSK"/>
      <family val="2"/>
      <charset val="222"/>
    </font>
    <font>
      <b/>
      <i/>
      <u/>
      <sz val="28"/>
      <color theme="4"/>
      <name val="JasmineUPC"/>
      <family val="1"/>
    </font>
    <font>
      <b/>
      <i/>
      <u/>
      <sz val="36"/>
      <color theme="4"/>
      <name val="JasmineUPC"/>
      <family val="1"/>
    </font>
    <font>
      <b/>
      <i/>
      <sz val="26"/>
      <color theme="1"/>
      <name val="JasmineUPC"/>
      <family val="1"/>
    </font>
    <font>
      <sz val="16"/>
      <color theme="7"/>
      <name val="TH SarabunPSK"/>
      <family val="2"/>
    </font>
    <font>
      <b/>
      <sz val="8"/>
      <color theme="1"/>
      <name val="TH SarabunPSK"/>
      <family val="2"/>
    </font>
    <font>
      <sz val="10"/>
      <name val="TH SarabunPSK"/>
      <family val="2"/>
    </font>
    <font>
      <sz val="10"/>
      <color theme="1"/>
      <name val="TH SarabunPSK"/>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8" tint="0.59999389629810485"/>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3" fontId="15" fillId="0" borderId="0" applyFont="0" applyFill="0" applyBorder="0" applyAlignment="0" applyProtection="0"/>
  </cellStyleXfs>
  <cellXfs count="209">
    <xf numFmtId="0" fontId="0" fillId="0" borderId="0" xfId="0"/>
    <xf numFmtId="0" fontId="4" fillId="0" borderId="0" xfId="0" applyFont="1" applyAlignment="1">
      <alignment horizontal="center" vertical="center" wrapText="1"/>
    </xf>
    <xf numFmtId="0" fontId="1" fillId="2" borderId="0" xfId="0" applyFont="1" applyFill="1" applyAlignment="1">
      <alignment horizontal="center"/>
    </xf>
    <xf numFmtId="0" fontId="5" fillId="0" borderId="0" xfId="0" applyFont="1" applyAlignment="1">
      <alignment vertical="center" shrinkToFit="1"/>
    </xf>
    <xf numFmtId="0" fontId="7" fillId="2" borderId="0" xfId="0" applyFont="1" applyFill="1" applyAlignment="1">
      <alignment vertical="center" shrinkToFit="1"/>
    </xf>
    <xf numFmtId="0" fontId="8" fillId="2" borderId="0" xfId="0" applyFont="1" applyFill="1" applyAlignment="1">
      <alignment vertical="top" wrapText="1"/>
    </xf>
    <xf numFmtId="0" fontId="5" fillId="2" borderId="0" xfId="0" applyFont="1" applyFill="1" applyAlignment="1">
      <alignment vertical="center" shrinkToFit="1"/>
    </xf>
    <xf numFmtId="0" fontId="8" fillId="2" borderId="0" xfId="0" applyFont="1" applyFill="1" applyAlignment="1">
      <alignment horizontal="center" vertical="top" wrapText="1"/>
    </xf>
    <xf numFmtId="0" fontId="10" fillId="2" borderId="0" xfId="0" applyFont="1" applyFill="1" applyAlignment="1">
      <alignment horizontal="center" vertical="top" wrapText="1"/>
    </xf>
    <xf numFmtId="0" fontId="7" fillId="2" borderId="0" xfId="0" applyFont="1" applyFill="1" applyAlignment="1">
      <alignment horizontal="center" vertical="center" textRotation="90" shrinkToFit="1"/>
    </xf>
    <xf numFmtId="0" fontId="5" fillId="0" borderId="0" xfId="0" applyFont="1" applyBorder="1" applyAlignment="1">
      <alignment vertical="center" shrinkToFit="1"/>
    </xf>
    <xf numFmtId="0" fontId="10" fillId="0" borderId="0" xfId="0" applyFont="1" applyFill="1"/>
    <xf numFmtId="0" fontId="1" fillId="0" borderId="0" xfId="0" applyFont="1" applyFill="1" applyAlignment="1">
      <alignment horizontal="right" vertical="top"/>
    </xf>
    <xf numFmtId="0" fontId="1" fillId="0" borderId="0" xfId="0" applyFont="1" applyFill="1"/>
    <xf numFmtId="0" fontId="4" fillId="0" borderId="0" xfId="0" applyFont="1" applyBorder="1" applyAlignment="1">
      <alignment horizontal="center" vertical="center" wrapText="1"/>
    </xf>
    <xf numFmtId="2" fontId="1" fillId="2" borderId="0" xfId="0" applyNumberFormat="1" applyFont="1" applyFill="1" applyAlignment="1">
      <alignment horizontal="center"/>
    </xf>
    <xf numFmtId="0" fontId="5" fillId="2" borderId="0" xfId="0" applyFont="1" applyFill="1" applyAlignment="1">
      <alignment horizontal="center" vertical="center" shrinkToFit="1"/>
    </xf>
    <xf numFmtId="2" fontId="5" fillId="2" borderId="0" xfId="0" applyNumberFormat="1" applyFont="1" applyFill="1" applyAlignment="1">
      <alignment horizontal="center" vertical="center" shrinkToFit="1"/>
    </xf>
    <xf numFmtId="43" fontId="1" fillId="2" borderId="0" xfId="1" applyNumberFormat="1" applyFont="1" applyFill="1" applyAlignment="1">
      <alignment horizontal="center"/>
    </xf>
    <xf numFmtId="43" fontId="5" fillId="2" borderId="0" xfId="1" applyNumberFormat="1" applyFont="1" applyFill="1" applyAlignment="1">
      <alignment horizontal="center" vertical="center" shrinkToFit="1"/>
    </xf>
    <xf numFmtId="0" fontId="1" fillId="0" borderId="0" xfId="0" applyFont="1" applyFill="1" applyBorder="1"/>
    <xf numFmtId="0" fontId="5" fillId="0" borderId="0" xfId="0" applyFont="1" applyFill="1" applyAlignment="1">
      <alignment horizontal="center" vertical="center" shrinkToFit="1"/>
    </xf>
    <xf numFmtId="0" fontId="13" fillId="0" borderId="0" xfId="0" applyFont="1" applyFill="1" applyAlignment="1">
      <alignment vertical="center" shrinkToFit="1"/>
    </xf>
    <xf numFmtId="0" fontId="1" fillId="0" borderId="0" xfId="0" applyFont="1" applyFill="1" applyAlignment="1">
      <alignment horizontal="center" vertical="center"/>
    </xf>
    <xf numFmtId="0" fontId="18" fillId="0" borderId="0" xfId="0" applyFont="1" applyFill="1" applyAlignment="1">
      <alignment horizontal="center"/>
    </xf>
    <xf numFmtId="188" fontId="16" fillId="0" borderId="0" xfId="0" applyNumberFormat="1" applyFont="1" applyFill="1" applyBorder="1" applyAlignment="1" applyProtection="1">
      <alignment horizontal="center" vertical="center"/>
      <protection locked="0" hidden="1"/>
    </xf>
    <xf numFmtId="0" fontId="13" fillId="0" borderId="0" xfId="0" applyFont="1" applyFill="1" applyAlignment="1">
      <alignment horizontal="center" vertical="center" shrinkToFit="1"/>
    </xf>
    <xf numFmtId="0" fontId="5" fillId="0" borderId="0" xfId="0" applyFont="1" applyFill="1" applyAlignment="1">
      <alignment vertical="center" shrinkToFit="1"/>
    </xf>
    <xf numFmtId="0" fontId="6" fillId="0" borderId="0" xfId="0" applyFont="1" applyFill="1" applyAlignment="1">
      <alignment vertical="center" shrinkToFit="1"/>
    </xf>
    <xf numFmtId="0" fontId="14" fillId="0" borderId="0" xfId="0" applyFont="1" applyFill="1" applyAlignment="1">
      <alignment vertical="center" shrinkToFit="1"/>
    </xf>
    <xf numFmtId="187" fontId="13" fillId="0" borderId="0" xfId="0" applyNumberFormat="1" applyFont="1" applyFill="1" applyAlignment="1">
      <alignment vertical="center" shrinkToFit="1"/>
    </xf>
    <xf numFmtId="0" fontId="7" fillId="2" borderId="0" xfId="0" applyFont="1" applyFill="1" applyAlignment="1">
      <alignment horizontal="right" vertical="center" shrinkToFit="1"/>
    </xf>
    <xf numFmtId="0" fontId="3" fillId="2" borderId="0" xfId="0" applyFont="1" applyFill="1" applyAlignment="1" applyProtection="1">
      <alignment horizontal="right" vertical="center"/>
      <protection locked="0" hidden="1"/>
    </xf>
    <xf numFmtId="0" fontId="4" fillId="2" borderId="0" xfId="0" applyFont="1" applyFill="1" applyAlignment="1">
      <alignment horizontal="right" vertical="center" shrinkToFit="1"/>
    </xf>
    <xf numFmtId="3" fontId="16" fillId="2" borderId="0" xfId="1" applyNumberFormat="1" applyFont="1" applyFill="1" applyBorder="1" applyAlignment="1">
      <alignment horizontal="center" vertical="center" wrapText="1"/>
    </xf>
    <xf numFmtId="0" fontId="4" fillId="2" borderId="0" xfId="0" applyFont="1" applyFill="1" applyAlignment="1">
      <alignment horizontal="right" vertical="center"/>
    </xf>
    <xf numFmtId="188" fontId="16" fillId="2" borderId="4" xfId="0" applyNumberFormat="1" applyFont="1" applyFill="1" applyBorder="1" applyAlignment="1" applyProtection="1">
      <alignment vertical="center" shrinkToFit="1"/>
      <protection locked="0" hidden="1"/>
    </xf>
    <xf numFmtId="0" fontId="4" fillId="2" borderId="0" xfId="0" applyFont="1" applyFill="1" applyBorder="1" applyAlignment="1">
      <alignment horizontal="center" vertical="center"/>
    </xf>
    <xf numFmtId="189" fontId="6" fillId="2" borderId="4" xfId="1" applyNumberFormat="1" applyFont="1" applyFill="1" applyBorder="1" applyAlignment="1">
      <alignment horizontal="center" vertical="center" shrinkToFit="1"/>
    </xf>
    <xf numFmtId="0" fontId="13" fillId="2" borderId="4" xfId="0" applyFont="1" applyFill="1" applyBorder="1" applyAlignment="1">
      <alignment horizontal="right" vertical="center" shrinkToFit="1"/>
    </xf>
    <xf numFmtId="189" fontId="6" fillId="2" borderId="0" xfId="1" applyNumberFormat="1" applyFont="1" applyFill="1" applyBorder="1" applyAlignment="1">
      <alignment horizontal="center" vertical="center" shrinkToFit="1"/>
    </xf>
    <xf numFmtId="0" fontId="6" fillId="2" borderId="4" xfId="0" applyFont="1" applyFill="1" applyBorder="1" applyAlignment="1">
      <alignment horizontal="center"/>
    </xf>
    <xf numFmtId="0" fontId="6" fillId="2" borderId="4" xfId="0" applyFont="1" applyFill="1" applyBorder="1" applyAlignment="1">
      <alignment horizontal="center" vertical="center" shrinkToFit="1"/>
    </xf>
    <xf numFmtId="189" fontId="19" fillId="2" borderId="4" xfId="1" applyNumberFormat="1" applyFont="1" applyFill="1" applyBorder="1" applyAlignment="1">
      <alignment horizontal="center" vertical="center" shrinkToFit="1"/>
    </xf>
    <xf numFmtId="190" fontId="6" fillId="2" borderId="4" xfId="1" applyNumberFormat="1" applyFont="1" applyFill="1" applyBorder="1" applyAlignment="1">
      <alignment horizontal="center" vertical="center" shrinkToFit="1"/>
    </xf>
    <xf numFmtId="190" fontId="6" fillId="2" borderId="0" xfId="1" applyNumberFormat="1" applyFont="1" applyFill="1" applyBorder="1" applyAlignment="1">
      <alignment horizontal="center" vertical="center" shrinkToFit="1"/>
    </xf>
    <xf numFmtId="0" fontId="12" fillId="2" borderId="0" xfId="0" applyFont="1" applyFill="1" applyBorder="1" applyAlignment="1">
      <alignment horizontal="center" shrinkToFit="1"/>
    </xf>
    <xf numFmtId="3" fontId="6" fillId="2" borderId="4" xfId="1" applyNumberFormat="1" applyFont="1" applyFill="1" applyBorder="1" applyAlignment="1">
      <alignment horizontal="center" vertical="center" shrinkToFit="1"/>
    </xf>
    <xf numFmtId="191" fontId="6" fillId="2" borderId="4" xfId="0" applyNumberFormat="1" applyFont="1" applyFill="1" applyBorder="1" applyAlignment="1">
      <alignment horizontal="center" vertical="center" shrinkToFit="1"/>
    </xf>
    <xf numFmtId="0" fontId="21" fillId="2" borderId="4" xfId="0" applyFont="1" applyFill="1" applyBorder="1" applyAlignment="1">
      <alignment horizontal="right" vertical="center" shrinkToFit="1"/>
    </xf>
    <xf numFmtId="191" fontId="27" fillId="2" borderId="4" xfId="0" applyNumberFormat="1" applyFont="1" applyFill="1" applyBorder="1" applyAlignment="1">
      <alignment vertical="center" shrinkToFit="1"/>
    </xf>
    <xf numFmtId="0" fontId="13" fillId="2" borderId="0" xfId="0" applyFont="1" applyFill="1" applyBorder="1" applyAlignment="1">
      <alignment vertical="center" shrinkToFit="1"/>
    </xf>
    <xf numFmtId="0" fontId="4" fillId="0" borderId="0" xfId="0" applyFont="1" applyFill="1" applyAlignment="1">
      <alignment horizontal="center" vertical="center" wrapText="1"/>
    </xf>
    <xf numFmtId="0" fontId="5" fillId="0" borderId="0" xfId="0" applyFont="1" applyFill="1" applyBorder="1" applyAlignment="1">
      <alignment vertical="center" shrinkToFit="1"/>
    </xf>
    <xf numFmtId="0" fontId="18" fillId="2" borderId="0" xfId="0" applyFont="1" applyFill="1" applyAlignment="1" applyProtection="1">
      <alignment vertical="top"/>
    </xf>
    <xf numFmtId="0" fontId="8" fillId="2" borderId="0" xfId="0" applyFont="1" applyFill="1" applyAlignment="1" applyProtection="1">
      <alignment horizontal="center" vertical="top" wrapText="1"/>
    </xf>
    <xf numFmtId="0" fontId="4" fillId="2" borderId="0" xfId="0" applyFont="1" applyFill="1" applyAlignment="1" applyProtection="1">
      <alignment horizontal="right" vertical="center"/>
    </xf>
    <xf numFmtId="0" fontId="8" fillId="2" borderId="0" xfId="0" applyFont="1" applyFill="1" applyAlignment="1" applyProtection="1">
      <alignment vertical="top" wrapText="1"/>
    </xf>
    <xf numFmtId="0" fontId="1" fillId="2" borderId="0" xfId="0" applyFont="1" applyFill="1" applyAlignment="1" applyProtection="1">
      <alignment horizontal="center"/>
    </xf>
    <xf numFmtId="2" fontId="1" fillId="2" borderId="0" xfId="0" applyNumberFormat="1" applyFont="1" applyFill="1" applyAlignment="1" applyProtection="1">
      <alignment horizontal="center"/>
    </xf>
    <xf numFmtId="43" fontId="1" fillId="2" borderId="0" xfId="1" applyNumberFormat="1" applyFont="1" applyFill="1" applyAlignment="1" applyProtection="1">
      <alignment horizontal="center"/>
    </xf>
    <xf numFmtId="0" fontId="1" fillId="2" borderId="0" xfId="0" applyFont="1" applyFill="1" applyAlignment="1" applyProtection="1">
      <alignment horizontal="center" vertical="center"/>
    </xf>
    <xf numFmtId="0" fontId="10" fillId="2" borderId="0" xfId="0" applyFont="1" applyFill="1" applyAlignment="1" applyProtection="1">
      <alignment horizontal="center" vertical="top" wrapText="1"/>
    </xf>
    <xf numFmtId="0" fontId="30" fillId="2" borderId="0" xfId="0" applyFont="1" applyFill="1" applyAlignment="1" applyProtection="1">
      <alignment horizontal="right" vertical="center" shrinkToFit="1"/>
    </xf>
    <xf numFmtId="0" fontId="26" fillId="2" borderId="0" xfId="0" applyFont="1" applyFill="1" applyAlignment="1" applyProtection="1">
      <alignment horizontal="right" vertical="center" wrapText="1"/>
    </xf>
    <xf numFmtId="0" fontId="7" fillId="2" borderId="0" xfId="0" applyFont="1" applyFill="1" applyAlignment="1" applyProtection="1">
      <alignment horizontal="center" vertical="center" textRotation="90" shrinkToFit="1"/>
    </xf>
    <xf numFmtId="0" fontId="7" fillId="2" borderId="0" xfId="0" applyFont="1" applyFill="1" applyAlignment="1" applyProtection="1">
      <alignment horizontal="right" vertical="center" shrinkToFit="1"/>
    </xf>
    <xf numFmtId="0" fontId="7" fillId="2" borderId="0" xfId="0" applyFont="1" applyFill="1" applyAlignment="1" applyProtection="1">
      <alignment vertical="center" shrinkToFit="1"/>
    </xf>
    <xf numFmtId="0" fontId="5" fillId="2" borderId="0" xfId="0" applyFont="1" applyFill="1" applyAlignment="1" applyProtection="1">
      <alignment vertical="center" shrinkToFit="1"/>
    </xf>
    <xf numFmtId="0" fontId="5" fillId="2" borderId="0" xfId="0" applyFont="1" applyFill="1" applyAlignment="1" applyProtection="1">
      <alignment horizontal="center" vertical="center" shrinkToFit="1"/>
    </xf>
    <xf numFmtId="2" fontId="5" fillId="2" borderId="0" xfId="0" applyNumberFormat="1" applyFont="1" applyFill="1" applyAlignment="1" applyProtection="1">
      <alignment horizontal="center" vertical="center" shrinkToFit="1"/>
    </xf>
    <xf numFmtId="43" fontId="5" fillId="2" borderId="0" xfId="1" applyNumberFormat="1" applyFont="1" applyFill="1" applyAlignment="1" applyProtection="1">
      <alignment horizontal="center" vertical="center" shrinkToFit="1"/>
    </xf>
    <xf numFmtId="0" fontId="5" fillId="2" borderId="0" xfId="0" applyFont="1" applyFill="1" applyBorder="1" applyAlignment="1" applyProtection="1">
      <alignment horizontal="center" vertical="center" shrinkToFit="1"/>
    </xf>
    <xf numFmtId="0" fontId="26" fillId="2" borderId="4" xfId="0" applyFont="1" applyFill="1" applyBorder="1" applyAlignment="1" applyProtection="1">
      <alignment horizontal="center" vertical="center" wrapText="1"/>
    </xf>
    <xf numFmtId="0" fontId="26" fillId="2" borderId="2" xfId="0" applyFont="1" applyFill="1" applyBorder="1" applyAlignment="1" applyProtection="1">
      <alignment horizontal="center" vertical="center" wrapText="1"/>
    </xf>
    <xf numFmtId="0" fontId="23" fillId="2" borderId="2"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5" fillId="0" borderId="5" xfId="0" applyFont="1" applyBorder="1" applyAlignment="1" applyProtection="1">
      <alignment horizontal="center" vertical="center" shrinkToFit="1"/>
      <protection locked="0"/>
    </xf>
    <xf numFmtId="0" fontId="5" fillId="0" borderId="5" xfId="0" applyFont="1" applyBorder="1" applyAlignment="1" applyProtection="1">
      <alignment vertical="center" shrinkToFit="1"/>
      <protection locked="0"/>
    </xf>
    <xf numFmtId="0" fontId="6" fillId="0" borderId="5" xfId="0" applyFont="1" applyBorder="1" applyAlignment="1" applyProtection="1">
      <alignment vertical="center" shrinkToFit="1"/>
      <protection locked="0"/>
    </xf>
    <xf numFmtId="2" fontId="5" fillId="0" borderId="5" xfId="0" applyNumberFormat="1" applyFont="1" applyBorder="1" applyAlignment="1" applyProtection="1">
      <alignment horizontal="center" vertical="center" shrinkToFit="1"/>
      <protection locked="0"/>
    </xf>
    <xf numFmtId="43" fontId="5" fillId="0" borderId="5" xfId="1" applyNumberFormat="1" applyFont="1" applyBorder="1" applyAlignment="1" applyProtection="1">
      <alignment horizontal="center" vertical="center" shrinkToFit="1"/>
      <protection locked="0"/>
    </xf>
    <xf numFmtId="1" fontId="5" fillId="0" borderId="5" xfId="0" applyNumberFormat="1"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4" xfId="0" applyFont="1" applyBorder="1" applyAlignment="1" applyProtection="1">
      <alignment vertical="center" shrinkToFit="1"/>
      <protection locked="0"/>
    </xf>
    <xf numFmtId="0" fontId="6" fillId="0" borderId="4" xfId="0" applyFont="1" applyBorder="1" applyAlignment="1" applyProtection="1">
      <alignment vertical="center" shrinkToFit="1"/>
      <protection locked="0"/>
    </xf>
    <xf numFmtId="187" fontId="5" fillId="0" borderId="4" xfId="0" applyNumberFormat="1" applyFont="1" applyBorder="1" applyAlignment="1" applyProtection="1">
      <alignment vertical="center" shrinkToFit="1"/>
      <protection locked="0"/>
    </xf>
    <xf numFmtId="2" fontId="5" fillId="0" borderId="4" xfId="0" applyNumberFormat="1" applyFont="1" applyBorder="1" applyAlignment="1" applyProtection="1">
      <alignment horizontal="center" vertical="center" shrinkToFit="1"/>
      <protection locked="0"/>
    </xf>
    <xf numFmtId="43" fontId="5" fillId="0" borderId="4" xfId="1"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vertical="center" shrinkToFit="1"/>
      <protection locked="0"/>
    </xf>
    <xf numFmtId="1" fontId="5" fillId="0" borderId="4" xfId="0" applyNumberFormat="1"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49" fontId="5" fillId="0" borderId="0" xfId="0" applyNumberFormat="1" applyFont="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0" xfId="0" applyFont="1" applyBorder="1" applyAlignment="1" applyProtection="1">
      <alignment vertical="center" shrinkToFit="1"/>
      <protection locked="0"/>
    </xf>
    <xf numFmtId="2" fontId="5" fillId="0" borderId="0" xfId="0" applyNumberFormat="1" applyFont="1" applyAlignment="1" applyProtection="1">
      <alignment horizontal="center" vertical="center" shrinkToFit="1"/>
      <protection locked="0"/>
    </xf>
    <xf numFmtId="43" fontId="5" fillId="0" borderId="0" xfId="1" applyNumberFormat="1" applyFont="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1" fontId="5" fillId="0" borderId="0" xfId="0" applyNumberFormat="1" applyFont="1" applyAlignment="1" applyProtection="1">
      <alignment horizontal="center" vertical="center" shrinkToFit="1"/>
      <protection locked="0"/>
    </xf>
    <xf numFmtId="0" fontId="8" fillId="2" borderId="0" xfId="0" applyFont="1" applyFill="1" applyAlignment="1">
      <alignment horizontal="center"/>
    </xf>
    <xf numFmtId="0" fontId="17" fillId="2" borderId="0" xfId="0" applyFont="1" applyFill="1" applyBorder="1" applyAlignment="1">
      <alignment vertical="center" wrapText="1"/>
    </xf>
    <xf numFmtId="188" fontId="16" fillId="2" borderId="0" xfId="0" applyNumberFormat="1" applyFont="1" applyFill="1" applyBorder="1" applyAlignment="1" applyProtection="1">
      <alignment vertical="center" shrinkToFit="1"/>
      <protection locked="0" hidden="1"/>
    </xf>
    <xf numFmtId="2" fontId="4" fillId="2" borderId="0" xfId="0" applyNumberFormat="1"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24" fillId="0" borderId="0" xfId="0" applyFont="1" applyProtection="1">
      <protection locked="0"/>
    </xf>
    <xf numFmtId="0" fontId="25" fillId="0" borderId="4" xfId="0" applyFont="1" applyBorder="1" applyAlignment="1" applyProtection="1">
      <alignment horizontal="center" vertical="center"/>
      <protection locked="0"/>
    </xf>
    <xf numFmtId="0" fontId="25" fillId="0" borderId="4"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shrinkToFit="1"/>
      <protection locked="0"/>
    </xf>
    <xf numFmtId="0" fontId="25" fillId="0" borderId="0" xfId="0" applyFont="1" applyAlignment="1" applyProtection="1">
      <alignment horizontal="center" vertical="center"/>
      <protection locked="0"/>
    </xf>
    <xf numFmtId="0" fontId="25" fillId="2" borderId="4" xfId="0" applyFont="1" applyFill="1" applyBorder="1" applyAlignment="1" applyProtection="1">
      <alignment horizontal="center" vertical="center" wrapText="1"/>
    </xf>
    <xf numFmtId="3" fontId="16" fillId="0" borderId="4" xfId="1" applyNumberFormat="1" applyFont="1" applyFill="1" applyBorder="1" applyAlignment="1" applyProtection="1">
      <alignment horizontal="center" vertical="center" shrinkToFit="1"/>
      <protection locked="0"/>
    </xf>
    <xf numFmtId="1" fontId="6" fillId="5" borderId="4" xfId="0" applyNumberFormat="1" applyFont="1" applyFill="1" applyBorder="1" applyAlignment="1">
      <alignment horizontal="center" vertical="center" shrinkToFit="1"/>
    </xf>
    <xf numFmtId="0" fontId="6" fillId="5" borderId="4" xfId="0" applyFont="1" applyFill="1" applyBorder="1" applyAlignment="1">
      <alignment horizontal="center" vertical="center" shrinkToFit="1"/>
    </xf>
    <xf numFmtId="2" fontId="40" fillId="2" borderId="1" xfId="0" applyNumberFormat="1" applyFont="1" applyFill="1" applyBorder="1" applyAlignment="1" applyProtection="1">
      <alignment horizontal="center" vertical="center" wrapText="1"/>
    </xf>
    <xf numFmtId="0" fontId="40" fillId="2" borderId="4" xfId="0" applyFont="1" applyFill="1" applyBorder="1" applyAlignment="1" applyProtection="1">
      <alignment horizontal="center" vertical="center" wrapText="1" shrinkToFit="1"/>
    </xf>
    <xf numFmtId="187" fontId="2" fillId="2" borderId="2" xfId="0" applyNumberFormat="1" applyFont="1" applyFill="1" applyBorder="1" applyAlignment="1" applyProtection="1">
      <alignment horizontal="center" vertical="center" wrapText="1"/>
    </xf>
    <xf numFmtId="2" fontId="2" fillId="2" borderId="1" xfId="0" applyNumberFormat="1" applyFont="1" applyFill="1" applyBorder="1" applyAlignment="1" applyProtection="1">
      <alignment horizontal="center" vertical="center" wrapText="1"/>
    </xf>
    <xf numFmtId="0" fontId="5" fillId="0" borderId="4" xfId="0" applyFont="1" applyBorder="1" applyAlignment="1" applyProtection="1">
      <alignment horizontal="center"/>
      <protection locked="0"/>
    </xf>
    <xf numFmtId="0" fontId="5" fillId="0" borderId="4" xfId="0" applyFont="1" applyBorder="1" applyProtection="1">
      <protection locked="0"/>
    </xf>
    <xf numFmtId="0" fontId="5" fillId="0" borderId="4" xfId="0" applyFont="1" applyBorder="1" applyAlignment="1" applyProtection="1">
      <alignment shrinkToFit="1"/>
      <protection locked="0"/>
    </xf>
    <xf numFmtId="0" fontId="5" fillId="2" borderId="4" xfId="0" applyFont="1" applyFill="1" applyBorder="1" applyAlignment="1" applyProtection="1">
      <alignment horizontal="center"/>
    </xf>
    <xf numFmtId="0" fontId="5" fillId="0" borderId="0" xfId="0" applyFont="1" applyAlignment="1" applyProtection="1">
      <alignment horizontal="center"/>
      <protection locked="0"/>
    </xf>
    <xf numFmtId="0" fontId="5" fillId="0" borderId="0" xfId="0" applyFont="1" applyProtection="1">
      <protection locked="0"/>
    </xf>
    <xf numFmtId="0" fontId="5" fillId="0" borderId="0" xfId="0" applyFont="1" applyAlignment="1" applyProtection="1">
      <alignment shrinkToFit="1"/>
      <protection locked="0"/>
    </xf>
    <xf numFmtId="0" fontId="26" fillId="2" borderId="0" xfId="0" applyFont="1" applyFill="1" applyBorder="1" applyAlignment="1" applyProtection="1">
      <alignment vertical="center" shrinkToFit="1"/>
      <protection locked="0"/>
    </xf>
    <xf numFmtId="0" fontId="52" fillId="2" borderId="0" xfId="0" applyFont="1" applyFill="1" applyAlignment="1" applyProtection="1">
      <alignment vertical="center" shrinkToFit="1"/>
    </xf>
    <xf numFmtId="188" fontId="16" fillId="3" borderId="4" xfId="0" applyNumberFormat="1" applyFont="1" applyFill="1" applyBorder="1" applyAlignment="1" applyProtection="1">
      <alignment vertical="center" shrinkToFit="1"/>
      <protection locked="0"/>
    </xf>
    <xf numFmtId="0" fontId="16" fillId="3" borderId="4" xfId="0" applyFont="1" applyFill="1" applyBorder="1" applyAlignment="1" applyProtection="1">
      <alignment horizontal="center" vertical="center" shrinkToFit="1"/>
      <protection locked="0"/>
    </xf>
    <xf numFmtId="3" fontId="16" fillId="2" borderId="4" xfId="1" applyNumberFormat="1" applyFont="1" applyFill="1" applyBorder="1" applyAlignment="1">
      <alignment horizontal="center" vertical="center" shrinkToFit="1"/>
    </xf>
    <xf numFmtId="191" fontId="20" fillId="2" borderId="0" xfId="0" applyNumberFormat="1" applyFont="1" applyFill="1" applyBorder="1" applyAlignment="1">
      <alignment vertical="center" shrinkToFit="1"/>
    </xf>
    <xf numFmtId="0" fontId="13" fillId="2" borderId="0" xfId="0" applyFont="1" applyFill="1" applyAlignment="1">
      <alignment vertical="center" shrinkToFit="1"/>
    </xf>
    <xf numFmtId="0" fontId="54" fillId="0" borderId="5" xfId="0" applyFont="1" applyBorder="1" applyAlignment="1" applyProtection="1">
      <alignment horizontal="center" vertical="center" shrinkToFit="1"/>
      <protection locked="0"/>
    </xf>
    <xf numFmtId="14" fontId="5" fillId="0" borderId="5" xfId="0" applyNumberFormat="1" applyFont="1" applyBorder="1" applyAlignment="1" applyProtection="1">
      <alignment vertical="center" shrinkToFit="1"/>
      <protection locked="0"/>
    </xf>
    <xf numFmtId="49" fontId="5" fillId="0" borderId="5" xfId="0" applyNumberFormat="1" applyFont="1" applyBorder="1" applyAlignment="1" applyProtection="1">
      <alignment horizontal="center" vertical="center" shrinkToFit="1"/>
      <protection locked="0"/>
    </xf>
    <xf numFmtId="0" fontId="41" fillId="0" borderId="0" xfId="0" applyFont="1" applyAlignment="1">
      <alignment horizontal="center"/>
    </xf>
    <xf numFmtId="0" fontId="54" fillId="0" borderId="4" xfId="0" applyFont="1" applyBorder="1" applyAlignment="1">
      <alignment horizontal="center" vertical="center"/>
    </xf>
    <xf numFmtId="0" fontId="54" fillId="0" borderId="4" xfId="0" applyFont="1" applyBorder="1" applyAlignment="1" applyProtection="1">
      <alignment horizontal="center" vertical="center" shrinkToFit="1"/>
      <protection locked="0"/>
    </xf>
    <xf numFmtId="0" fontId="5" fillId="3" borderId="4" xfId="0" applyFont="1" applyFill="1" applyBorder="1" applyAlignment="1" applyProtection="1">
      <alignment vertical="center" wrapText="1"/>
      <protection locked="0" hidden="1"/>
    </xf>
    <xf numFmtId="0" fontId="5" fillId="0" borderId="4" xfId="0" applyFont="1" applyBorder="1" applyAlignment="1">
      <alignment vertical="center"/>
    </xf>
    <xf numFmtId="0" fontId="5" fillId="0" borderId="0" xfId="0" applyFont="1" applyAlignment="1">
      <alignment vertical="center"/>
    </xf>
    <xf numFmtId="0" fontId="6" fillId="3" borderId="4" xfId="0" applyFont="1" applyFill="1" applyBorder="1" applyAlignment="1" applyProtection="1">
      <alignment vertical="center" wrapText="1"/>
      <protection locked="0" hidden="1"/>
    </xf>
    <xf numFmtId="0" fontId="6" fillId="0" borderId="5"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0" xfId="0" applyFont="1" applyAlignment="1">
      <alignment horizontal="center"/>
    </xf>
    <xf numFmtId="0" fontId="6" fillId="0" borderId="4" xfId="0" applyFont="1" applyBorder="1" applyAlignment="1">
      <alignment horizontal="center" vertical="center"/>
    </xf>
    <xf numFmtId="0" fontId="6" fillId="0" borderId="0" xfId="0" applyFont="1" applyAlignment="1">
      <alignment vertical="center"/>
    </xf>
    <xf numFmtId="49" fontId="6" fillId="0" borderId="4" xfId="0" applyNumberFormat="1" applyFont="1" applyBorder="1" applyAlignment="1" applyProtection="1">
      <alignment vertical="center" shrinkToFit="1"/>
      <protection locked="0"/>
    </xf>
    <xf numFmtId="0" fontId="53" fillId="0" borderId="1" xfId="0" applyFont="1" applyFill="1" applyBorder="1" applyAlignment="1" applyProtection="1">
      <alignment horizontal="center" vertical="center" wrapText="1" shrinkToFit="1"/>
      <protection locked="0"/>
    </xf>
    <xf numFmtId="0" fontId="53" fillId="0" borderId="3" xfId="0" applyFont="1" applyFill="1" applyBorder="1" applyAlignment="1" applyProtection="1">
      <alignment horizontal="center" vertical="center" wrapText="1" shrinkToFit="1"/>
      <protection locked="0"/>
    </xf>
    <xf numFmtId="0" fontId="42" fillId="2" borderId="0" xfId="0" applyFont="1" applyFill="1" applyBorder="1" applyAlignment="1" applyProtection="1">
      <alignment horizontal="left" wrapText="1"/>
    </xf>
    <xf numFmtId="0" fontId="7" fillId="2" borderId="0" xfId="0" applyFont="1" applyFill="1" applyAlignment="1" applyProtection="1">
      <alignment horizontal="right" vertical="center" shrinkToFit="1"/>
    </xf>
    <xf numFmtId="0" fontId="6" fillId="3" borderId="4" xfId="0" applyFont="1" applyFill="1" applyBorder="1" applyAlignment="1" applyProtection="1">
      <alignment horizontal="center" vertical="center" shrinkToFit="1"/>
    </xf>
    <xf numFmtId="0" fontId="26" fillId="2" borderId="0" xfId="0" applyFont="1" applyFill="1" applyAlignment="1" applyProtection="1">
      <alignment horizontal="right" vertical="center"/>
    </xf>
    <xf numFmtId="0" fontId="13" fillId="0" borderId="0" xfId="0" applyFont="1" applyFill="1" applyAlignment="1">
      <alignment horizontal="left" vertical="center" shrinkToFit="1"/>
    </xf>
    <xf numFmtId="2" fontId="4" fillId="5" borderId="4" xfId="0" applyNumberFormat="1" applyFont="1" applyFill="1" applyBorder="1" applyAlignment="1">
      <alignment horizontal="center" vertical="center" shrinkToFit="1"/>
    </xf>
    <xf numFmtId="0" fontId="4" fillId="5" borderId="4" xfId="0" applyFont="1" applyFill="1" applyBorder="1" applyAlignment="1">
      <alignment horizontal="center" vertical="center" shrinkToFit="1"/>
    </xf>
    <xf numFmtId="0" fontId="13" fillId="2" borderId="4" xfId="0" applyFont="1" applyFill="1" applyBorder="1" applyAlignment="1">
      <alignment vertical="center" shrinkToFit="1"/>
    </xf>
    <xf numFmtId="0" fontId="12" fillId="5" borderId="4" xfId="0" applyFont="1" applyFill="1" applyBorder="1" applyAlignment="1">
      <alignment horizontal="center" vertical="center" shrinkToFit="1"/>
    </xf>
    <xf numFmtId="0" fontId="13" fillId="2" borderId="4" xfId="0" applyFont="1" applyFill="1" applyBorder="1" applyAlignment="1">
      <alignment horizontal="right" vertical="center" shrinkToFit="1"/>
    </xf>
    <xf numFmtId="0" fontId="13" fillId="2" borderId="4" xfId="0" applyFont="1" applyFill="1" applyBorder="1" applyAlignment="1">
      <alignment horizontal="left" shrinkToFit="1"/>
    </xf>
    <xf numFmtId="0" fontId="13" fillId="2" borderId="3" xfId="0" applyFont="1" applyFill="1" applyBorder="1" applyAlignment="1">
      <alignment horizontal="right" vertical="center" shrinkToFit="1"/>
    </xf>
    <xf numFmtId="0" fontId="7" fillId="2" borderId="0" xfId="0" applyFont="1" applyFill="1" applyAlignment="1">
      <alignment horizontal="right" vertical="center" shrinkToFit="1"/>
    </xf>
    <xf numFmtId="0" fontId="46" fillId="2" borderId="0" xfId="0" applyFont="1" applyFill="1" applyAlignment="1">
      <alignment horizontal="center" vertical="center"/>
    </xf>
    <xf numFmtId="0" fontId="47" fillId="2" borderId="0" xfId="0" applyFont="1" applyFill="1" applyAlignment="1">
      <alignment horizontal="center" vertical="center"/>
    </xf>
    <xf numFmtId="0" fontId="22" fillId="2" borderId="0" xfId="0" applyFont="1" applyFill="1" applyAlignment="1">
      <alignment horizontal="center" vertical="center"/>
    </xf>
    <xf numFmtId="0" fontId="22" fillId="2" borderId="7" xfId="0" applyFont="1" applyFill="1" applyBorder="1" applyAlignment="1">
      <alignment horizontal="center" vertical="center"/>
    </xf>
    <xf numFmtId="0" fontId="16" fillId="2" borderId="1" xfId="0" applyFont="1" applyFill="1" applyBorder="1" applyAlignment="1" applyProtection="1">
      <alignment horizontal="center" vertical="center" shrinkToFit="1"/>
      <protection locked="0" hidden="1"/>
    </xf>
    <xf numFmtId="0" fontId="16" fillId="2" borderId="3" xfId="0" applyFont="1" applyFill="1" applyBorder="1" applyAlignment="1" applyProtection="1">
      <alignment horizontal="center" vertical="center" shrinkToFit="1"/>
      <protection locked="0" hidden="1"/>
    </xf>
    <xf numFmtId="0" fontId="3" fillId="2" borderId="0" xfId="0" applyFont="1" applyFill="1" applyAlignment="1">
      <alignment horizontal="right" vertical="center"/>
    </xf>
    <xf numFmtId="0" fontId="19" fillId="2" borderId="4" xfId="0" applyFont="1" applyFill="1" applyBorder="1" applyAlignment="1">
      <alignment horizontal="center" vertical="center" shrinkToFit="1"/>
    </xf>
    <xf numFmtId="0" fontId="17" fillId="2" borderId="0" xfId="0" applyFont="1" applyFill="1" applyBorder="1" applyAlignment="1">
      <alignment horizontal="right" vertical="center" wrapText="1"/>
    </xf>
    <xf numFmtId="0" fontId="13" fillId="2" borderId="5" xfId="0" applyFont="1" applyFill="1" applyBorder="1" applyAlignment="1">
      <alignment vertical="center" shrinkToFit="1"/>
    </xf>
    <xf numFmtId="0" fontId="39" fillId="5" borderId="2" xfId="0" applyFont="1" applyFill="1" applyBorder="1" applyAlignment="1">
      <alignment horizontal="center" vertical="center" shrinkToFit="1"/>
    </xf>
    <xf numFmtId="0" fontId="39" fillId="5" borderId="3" xfId="0" applyFont="1" applyFill="1" applyBorder="1" applyAlignment="1">
      <alignment horizontal="center" vertical="center" shrinkToFit="1"/>
    </xf>
    <xf numFmtId="49" fontId="13" fillId="2" borderId="4" xfId="0" applyNumberFormat="1" applyFont="1" applyFill="1" applyBorder="1" applyAlignment="1">
      <alignment horizontal="right" vertical="center" shrinkToFit="1"/>
    </xf>
    <xf numFmtId="0" fontId="3" fillId="5" borderId="2"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4" fillId="4" borderId="9" xfId="0" applyFont="1" applyFill="1" applyBorder="1" applyAlignment="1">
      <alignment horizontal="center" vertical="center" textRotation="90" shrinkToFit="1"/>
    </xf>
    <xf numFmtId="0" fontId="4" fillId="4" borderId="10" xfId="0" applyFont="1" applyFill="1" applyBorder="1" applyAlignment="1">
      <alignment horizontal="center" vertical="center" textRotation="90" shrinkToFit="1"/>
    </xf>
    <xf numFmtId="0" fontId="4" fillId="4" borderId="5" xfId="0" applyFont="1" applyFill="1" applyBorder="1" applyAlignment="1">
      <alignment horizontal="center" vertical="center" textRotation="90" shrinkToFit="1"/>
    </xf>
    <xf numFmtId="0" fontId="3" fillId="6" borderId="1" xfId="0" applyFont="1" applyFill="1" applyBorder="1" applyAlignment="1">
      <alignment horizontal="center" vertical="center" shrinkToFit="1"/>
    </xf>
    <xf numFmtId="0" fontId="3" fillId="6" borderId="2" xfId="0" applyFont="1" applyFill="1" applyBorder="1" applyAlignment="1">
      <alignment horizontal="center" vertical="center" shrinkToFit="1"/>
    </xf>
    <xf numFmtId="0" fontId="3" fillId="6" borderId="3" xfId="0" applyFont="1" applyFill="1" applyBorder="1" applyAlignment="1">
      <alignment horizontal="center" vertical="center" shrinkToFit="1"/>
    </xf>
    <xf numFmtId="0" fontId="39" fillId="6" borderId="1" xfId="0" applyFont="1" applyFill="1" applyBorder="1" applyAlignment="1">
      <alignment horizontal="center" vertical="center" shrinkToFit="1"/>
    </xf>
    <xf numFmtId="0" fontId="39" fillId="6" borderId="2" xfId="0" applyFont="1" applyFill="1" applyBorder="1" applyAlignment="1">
      <alignment horizontal="center" vertical="center" shrinkToFit="1"/>
    </xf>
    <xf numFmtId="0" fontId="39" fillId="6" borderId="3" xfId="0" applyFont="1" applyFill="1" applyBorder="1" applyAlignment="1">
      <alignment horizontal="center" vertical="center" shrinkToFit="1"/>
    </xf>
    <xf numFmtId="0" fontId="4" fillId="6" borderId="9" xfId="0" applyFont="1" applyFill="1" applyBorder="1" applyAlignment="1">
      <alignment horizontal="center" vertical="center" textRotation="90" shrinkToFit="1"/>
    </xf>
    <xf numFmtId="0" fontId="4" fillId="6" borderId="10" xfId="0" applyFont="1" applyFill="1" applyBorder="1" applyAlignment="1">
      <alignment horizontal="center" vertical="center" textRotation="90" shrinkToFit="1"/>
    </xf>
    <xf numFmtId="0" fontId="4" fillId="6" borderId="5" xfId="0" applyFont="1" applyFill="1" applyBorder="1" applyAlignment="1">
      <alignment horizontal="center" vertical="center" textRotation="90" shrinkToFit="1"/>
    </xf>
    <xf numFmtId="0" fontId="3" fillId="4" borderId="4" xfId="0" applyFont="1" applyFill="1" applyBorder="1" applyAlignment="1">
      <alignment horizontal="center" vertical="center" shrinkToFit="1"/>
    </xf>
    <xf numFmtId="0" fontId="3" fillId="6" borderId="4"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14" fillId="2" borderId="0" xfId="0" applyFont="1" applyFill="1" applyAlignment="1">
      <alignment horizontal="left" vertical="center" shrinkToFit="1"/>
    </xf>
    <xf numFmtId="0" fontId="26" fillId="4" borderId="6" xfId="0" applyFont="1" applyFill="1" applyBorder="1" applyAlignment="1">
      <alignment horizontal="left" vertical="center" wrapText="1" shrinkToFit="1"/>
    </xf>
    <xf numFmtId="0" fontId="2" fillId="4" borderId="6" xfId="0" applyFont="1" applyFill="1" applyBorder="1" applyAlignment="1">
      <alignment horizontal="left" vertical="center" wrapText="1" shrinkToFit="1"/>
    </xf>
    <xf numFmtId="0" fontId="2" fillId="4" borderId="0" xfId="0" applyFont="1" applyFill="1" applyBorder="1" applyAlignment="1">
      <alignment horizontal="left" vertical="center" wrapText="1" shrinkToFit="1"/>
    </xf>
    <xf numFmtId="0" fontId="4" fillId="5" borderId="4" xfId="0" applyFont="1" applyFill="1" applyBorder="1" applyAlignment="1">
      <alignment horizontal="center" vertical="center" textRotation="90" shrinkToFit="1"/>
    </xf>
    <xf numFmtId="0" fontId="3" fillId="5" borderId="4"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6" fillId="2" borderId="8" xfId="0" applyFont="1" applyFill="1" applyBorder="1" applyAlignment="1" applyProtection="1">
      <alignment horizontal="left" vertical="top" wrapText="1"/>
      <protection locked="0"/>
    </xf>
    <xf numFmtId="0" fontId="50" fillId="2" borderId="0" xfId="0" applyFont="1" applyFill="1" applyAlignment="1" applyProtection="1">
      <alignment horizontal="center"/>
      <protection locked="0"/>
    </xf>
  </cellXfs>
  <cellStyles count="2">
    <cellStyle name="เครื่องหมายจุลภาค" xfId="1" builtinId="3"/>
    <cellStyle name="ปกติ" xfId="0" builtinId="0"/>
  </cellStyles>
  <dxfs count="3">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10</xdr:col>
      <xdr:colOff>48418</xdr:colOff>
      <xdr:row>1</xdr:row>
      <xdr:rowOff>24709</xdr:rowOff>
    </xdr:from>
    <xdr:to>
      <xdr:col>12</xdr:col>
      <xdr:colOff>357401</xdr:colOff>
      <xdr:row>1</xdr:row>
      <xdr:rowOff>278853</xdr:rowOff>
    </xdr:to>
    <xdr:sp macro="" textlink="">
      <xdr:nvSpPr>
        <xdr:cNvPr id="7" name="Text Box 6">
          <a:extLst>
            <a:ext uri="{FF2B5EF4-FFF2-40B4-BE49-F238E27FC236}">
              <a16:creationId xmlns:a16="http://schemas.microsoft.com/office/drawing/2014/main" xmlns="" id="{D2EFAA59-1237-4938-9C1A-BDA2D203FBA6}"/>
            </a:ext>
          </a:extLst>
        </xdr:cNvPr>
        <xdr:cNvSpPr txBox="1">
          <a:spLocks noChangeArrowheads="1"/>
        </xdr:cNvSpPr>
      </xdr:nvSpPr>
      <xdr:spPr bwMode="auto">
        <a:xfrm>
          <a:off x="9084468" y="81859"/>
          <a:ext cx="1197983" cy="254144"/>
        </a:xfrm>
        <a:prstGeom prst="rect">
          <a:avLst/>
        </a:prstGeom>
        <a:noFill/>
        <a:ln w="38100" cmpd="dbl">
          <a:solidFill>
            <a:srgbClr val="000000"/>
          </a:solidFill>
          <a:prstDash val="solid"/>
          <a:miter lim="800000"/>
          <a:headEnd/>
          <a:tailEnd/>
        </a:ln>
      </xdr:spPr>
      <xdr:txBody>
        <a:bodyPr vertOverflow="clip" wrap="square" lIns="0" tIns="22860" rIns="27432" bIns="0" anchor="ctr" upright="1"/>
        <a:lstStyle/>
        <a:p>
          <a:pPr algn="ctr" rtl="1">
            <a:defRPr sz="1000"/>
          </a:pPr>
          <a:r>
            <a:rPr lang="th-TH" sz="1000" b="1" i="0" strike="noStrike">
              <a:solidFill>
                <a:schemeClr val="accent1"/>
              </a:solidFill>
              <a:latin typeface="JasmineUPC" panose="02020603050405020304" pitchFamily="18" charset="-34"/>
              <a:cs typeface="JasmineUPC" panose="02020603050405020304" pitchFamily="18" charset="-34"/>
            </a:rPr>
            <a:t>แบบฟอร์มเก็บข้อมูล</a:t>
          </a:r>
          <a:r>
            <a:rPr lang="en-US" sz="1000" b="1" i="0" strike="noStrike">
              <a:solidFill>
                <a:schemeClr val="accent1"/>
              </a:solidFill>
              <a:latin typeface="JasmineUPC" panose="02020603050405020304" pitchFamily="18" charset="-34"/>
              <a:cs typeface="JasmineUPC" panose="02020603050405020304" pitchFamily="18" charset="-34"/>
            </a:rPr>
            <a:t>HRD</a:t>
          </a:r>
          <a:endParaRPr lang="th-TH" sz="1000" b="1" i="0" strike="noStrike">
            <a:solidFill>
              <a:schemeClr val="accent1"/>
            </a:solidFill>
            <a:latin typeface="JasmineUPC" panose="02020603050405020304" pitchFamily="18" charset="-34"/>
            <a:cs typeface="JasmineUPC" panose="02020603050405020304" pitchFamily="18" charset="-34"/>
          </a:endParaRPr>
        </a:p>
      </xdr:txBody>
    </xdr:sp>
    <xdr:clientData/>
  </xdr:twoCellAnchor>
  <xdr:twoCellAnchor>
    <xdr:from>
      <xdr:col>0</xdr:col>
      <xdr:colOff>120650</xdr:colOff>
      <xdr:row>1</xdr:row>
      <xdr:rowOff>12700</xdr:rowOff>
    </xdr:from>
    <xdr:to>
      <xdr:col>1</xdr:col>
      <xdr:colOff>584200</xdr:colOff>
      <xdr:row>4</xdr:row>
      <xdr:rowOff>6350</xdr:rowOff>
    </xdr:to>
    <xdr:sp macro="" textlink="">
      <xdr:nvSpPr>
        <xdr:cNvPr id="3" name="TextBox 2">
          <a:extLst>
            <a:ext uri="{FF2B5EF4-FFF2-40B4-BE49-F238E27FC236}">
              <a16:creationId xmlns:a16="http://schemas.microsoft.com/office/drawing/2014/main" xmlns="" id="{A4E61674-71F3-488A-AA65-748849F9809E}"/>
            </a:ext>
          </a:extLst>
        </xdr:cNvPr>
        <xdr:cNvSpPr txBox="1"/>
      </xdr:nvSpPr>
      <xdr:spPr>
        <a:xfrm>
          <a:off x="120650" y="69850"/>
          <a:ext cx="704850" cy="6794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100" b="1" i="1">
              <a:solidFill>
                <a:srgbClr val="FF0000"/>
              </a:solidFill>
              <a:latin typeface="TH SarabunPSK" panose="020B0500040200020003" pitchFamily="34" charset="-34"/>
              <a:cs typeface="TH SarabunPSK" panose="020B0500040200020003" pitchFamily="34" charset="-34"/>
            </a:rPr>
            <a:t>*กรอกข้อมูลเฉพาะช่องขาวเท่านั้น*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55562</xdr:colOff>
      <xdr:row>0</xdr:row>
      <xdr:rowOff>111126</xdr:rowOff>
    </xdr:from>
    <xdr:to>
      <xdr:col>2</xdr:col>
      <xdr:colOff>666750</xdr:colOff>
      <xdr:row>0</xdr:row>
      <xdr:rowOff>404814</xdr:rowOff>
    </xdr:to>
    <xdr:sp macro="" textlink="">
      <xdr:nvSpPr>
        <xdr:cNvPr id="3" name="TextBox 2">
          <a:extLst>
            <a:ext uri="{FF2B5EF4-FFF2-40B4-BE49-F238E27FC236}">
              <a16:creationId xmlns:a16="http://schemas.microsoft.com/office/drawing/2014/main" xmlns="" id="{23F3756B-EC70-47D5-AF6B-5D0080AFCB27}"/>
            </a:ext>
          </a:extLst>
        </xdr:cNvPr>
        <xdr:cNvSpPr txBox="1"/>
      </xdr:nvSpPr>
      <xdr:spPr>
        <a:xfrm>
          <a:off x="55562" y="111126"/>
          <a:ext cx="2309813" cy="29368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400" b="1" i="1">
              <a:solidFill>
                <a:srgbClr val="FF0000"/>
              </a:solidFill>
              <a:latin typeface="TH SarabunPSK" panose="020B0500040200020003" pitchFamily="34" charset="-34"/>
              <a:cs typeface="TH SarabunPSK" panose="020B0500040200020003" pitchFamily="34" charset="-34"/>
            </a:rPr>
            <a:t>*โปรแกรมอัตโนมัติ ไม่ต้องกรอกข้อมูล* </a:t>
          </a:r>
        </a:p>
      </xdr:txBody>
    </xdr:sp>
    <xdr:clientData/>
  </xdr:twoCellAnchor>
  <xdr:twoCellAnchor editAs="oneCell">
    <xdr:from>
      <xdr:col>10</xdr:col>
      <xdr:colOff>587376</xdr:colOff>
      <xdr:row>0</xdr:row>
      <xdr:rowOff>95250</xdr:rowOff>
    </xdr:from>
    <xdr:to>
      <xdr:col>12</xdr:col>
      <xdr:colOff>491547</xdr:colOff>
      <xdr:row>0</xdr:row>
      <xdr:rowOff>341313</xdr:rowOff>
    </xdr:to>
    <xdr:sp macro="" textlink="">
      <xdr:nvSpPr>
        <xdr:cNvPr id="5" name="Text Box 6">
          <a:extLst>
            <a:ext uri="{FF2B5EF4-FFF2-40B4-BE49-F238E27FC236}">
              <a16:creationId xmlns:a16="http://schemas.microsoft.com/office/drawing/2014/main" xmlns="" id="{3D2D4C4A-BF7A-4F72-80EF-7DE7FCDC2382}"/>
            </a:ext>
          </a:extLst>
        </xdr:cNvPr>
        <xdr:cNvSpPr txBox="1">
          <a:spLocks noChangeArrowheads="1"/>
        </xdr:cNvSpPr>
      </xdr:nvSpPr>
      <xdr:spPr bwMode="auto">
        <a:xfrm>
          <a:off x="8913814" y="95250"/>
          <a:ext cx="1245608" cy="246063"/>
        </a:xfrm>
        <a:prstGeom prst="rect">
          <a:avLst/>
        </a:prstGeom>
        <a:noFill/>
        <a:ln w="38100" cmpd="dbl">
          <a:solidFill>
            <a:srgbClr val="000000"/>
          </a:solidFill>
          <a:prstDash val="solid"/>
          <a:miter lim="800000"/>
          <a:headEnd/>
          <a:tailEnd/>
        </a:ln>
      </xdr:spPr>
      <xdr:txBody>
        <a:bodyPr vertOverflow="clip" wrap="square" lIns="0" tIns="22860" rIns="27432" bIns="0" anchor="ctr" upright="1"/>
        <a:lstStyle/>
        <a:p>
          <a:pPr algn="ctr" rtl="1">
            <a:defRPr sz="1000"/>
          </a:pPr>
          <a:r>
            <a:rPr lang="th-TH" sz="1200" b="1" i="0" strike="noStrike">
              <a:solidFill>
                <a:schemeClr val="accent1"/>
              </a:solidFill>
              <a:latin typeface="JasmineUPC" panose="02020603050405020304" pitchFamily="18" charset="-34"/>
              <a:cs typeface="JasmineUPC" panose="02020603050405020304" pitchFamily="18" charset="-34"/>
            </a:rPr>
            <a:t>แบบฟอร์มสรุปผล</a:t>
          </a:r>
          <a:r>
            <a:rPr lang="en-US" sz="1200" b="1" i="0" strike="noStrike">
              <a:solidFill>
                <a:schemeClr val="accent1"/>
              </a:solidFill>
              <a:latin typeface="JasmineUPC" panose="02020603050405020304" pitchFamily="18" charset="-34"/>
              <a:cs typeface="JasmineUPC" panose="02020603050405020304" pitchFamily="18" charset="-34"/>
            </a:rPr>
            <a:t>HRD</a:t>
          </a:r>
          <a:endParaRPr lang="th-TH" sz="1200" b="1" i="0" strike="noStrike">
            <a:solidFill>
              <a:schemeClr val="accent1"/>
            </a:solidFill>
            <a:latin typeface="JasmineUPC" panose="02020603050405020304" pitchFamily="18" charset="-34"/>
            <a:cs typeface="JasmineUPC" panose="02020603050405020304" pitchFamily="18" charset="-34"/>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dimension ref="A1:P128"/>
  <sheetViews>
    <sheetView showGridLines="0" zoomScale="130" zoomScaleNormal="130" zoomScaleSheetLayoutView="90" zoomScalePageLayoutView="120" workbookViewId="0">
      <pane ySplit="6" topLeftCell="A7" activePane="bottomLeft" state="frozen"/>
      <selection pane="bottomLeft" activeCell="F10" sqref="F10"/>
    </sheetView>
  </sheetViews>
  <sheetFormatPr defaultColWidth="9" defaultRowHeight="21.95" customHeight="1"/>
  <cols>
    <col min="1" max="1" width="3.125" style="92" customWidth="1"/>
    <col min="2" max="2" width="19.125" style="93" customWidth="1"/>
    <col min="3" max="3" width="14.125" style="94" customWidth="1"/>
    <col min="4" max="4" width="8.125" style="95" customWidth="1"/>
    <col min="5" max="5" width="25.375" style="94" customWidth="1"/>
    <col min="6" max="6" width="13.625" style="94" customWidth="1"/>
    <col min="7" max="7" width="12.375" style="94" customWidth="1"/>
    <col min="8" max="8" width="8.25" style="92" customWidth="1"/>
    <col min="9" max="9" width="7" style="94" customWidth="1"/>
    <col min="10" max="10" width="7" style="96" customWidth="1"/>
    <col min="11" max="11" width="6" style="97" customWidth="1"/>
    <col min="12" max="12" width="5.625" style="98" customWidth="1"/>
    <col min="13" max="13" width="5.75" style="99" customWidth="1"/>
    <col min="14" max="14" width="7.375" style="3" customWidth="1"/>
    <col min="15" max="15" width="9" style="3"/>
    <col min="16" max="16384" width="9" style="27"/>
  </cols>
  <sheetData>
    <row r="1" spans="1:15" s="13" customFormat="1" ht="4.5" customHeight="1">
      <c r="A1" s="54"/>
      <c r="B1" s="54"/>
      <c r="C1" s="54"/>
      <c r="D1" s="54"/>
      <c r="E1" s="54"/>
      <c r="F1" s="54"/>
      <c r="G1" s="54"/>
      <c r="H1" s="54"/>
      <c r="I1" s="54"/>
      <c r="J1" s="54"/>
      <c r="K1" s="54"/>
      <c r="L1" s="54"/>
      <c r="M1" s="54"/>
      <c r="N1" s="11"/>
      <c r="O1" s="12"/>
    </row>
    <row r="2" spans="1:15" s="13" customFormat="1" ht="27.75" customHeight="1">
      <c r="A2" s="55"/>
      <c r="B2" s="56" t="s">
        <v>54</v>
      </c>
      <c r="C2" s="149" t="s">
        <v>77</v>
      </c>
      <c r="D2" s="150"/>
      <c r="E2" s="151" t="s">
        <v>72</v>
      </c>
      <c r="F2" s="151"/>
      <c r="G2" s="151"/>
      <c r="H2" s="151"/>
      <c r="I2" s="151"/>
      <c r="J2" s="151"/>
      <c r="K2" s="151"/>
      <c r="L2" s="151"/>
      <c r="M2" s="151"/>
    </row>
    <row r="3" spans="1:15" s="13" customFormat="1" ht="5.25" customHeight="1">
      <c r="A3" s="55"/>
      <c r="B3" s="57"/>
      <c r="C3" s="57" t="s">
        <v>55</v>
      </c>
      <c r="D3" s="57"/>
      <c r="E3" s="58"/>
      <c r="F3" s="58"/>
      <c r="G3" s="58"/>
      <c r="H3" s="58"/>
      <c r="I3" s="58"/>
      <c r="J3" s="59"/>
      <c r="K3" s="60"/>
      <c r="L3" s="58"/>
      <c r="M3" s="61"/>
    </row>
    <row r="4" spans="1:15" s="13" customFormat="1" ht="20.25" customHeight="1">
      <c r="A4" s="62"/>
      <c r="B4" s="154" t="s">
        <v>59</v>
      </c>
      <c r="C4" s="154"/>
      <c r="D4" s="112">
        <v>16</v>
      </c>
      <c r="E4" s="63" t="s">
        <v>60</v>
      </c>
      <c r="F4" s="112">
        <v>6</v>
      </c>
      <c r="G4" s="64" t="s">
        <v>47</v>
      </c>
      <c r="H4" s="129">
        <v>2563</v>
      </c>
      <c r="I4" s="126" t="s">
        <v>74</v>
      </c>
      <c r="J4" s="153" t="s">
        <v>113</v>
      </c>
      <c r="K4" s="153"/>
      <c r="L4" s="127" t="s">
        <v>45</v>
      </c>
      <c r="M4" s="128">
        <v>44090</v>
      </c>
    </row>
    <row r="5" spans="1:15" s="28" customFormat="1" ht="4.5" customHeight="1">
      <c r="A5" s="65"/>
      <c r="B5" s="152"/>
      <c r="C5" s="152"/>
      <c r="D5" s="66"/>
      <c r="E5" s="66"/>
      <c r="F5" s="67"/>
      <c r="G5" s="68"/>
      <c r="H5" s="69"/>
      <c r="I5" s="68"/>
      <c r="J5" s="70"/>
      <c r="K5" s="71"/>
      <c r="L5" s="72"/>
      <c r="M5" s="69"/>
      <c r="N5" s="3"/>
      <c r="O5" s="3"/>
    </row>
    <row r="6" spans="1:15" s="52" customFormat="1" ht="39.75" customHeight="1">
      <c r="A6" s="73" t="s">
        <v>0</v>
      </c>
      <c r="B6" s="73" t="s">
        <v>63</v>
      </c>
      <c r="C6" s="73" t="s">
        <v>1</v>
      </c>
      <c r="D6" s="74" t="s">
        <v>3</v>
      </c>
      <c r="E6" s="73" t="s">
        <v>68</v>
      </c>
      <c r="F6" s="75" t="s">
        <v>4</v>
      </c>
      <c r="G6" s="76" t="s">
        <v>5</v>
      </c>
      <c r="H6" s="73" t="s">
        <v>2</v>
      </c>
      <c r="I6" s="117" t="s">
        <v>43</v>
      </c>
      <c r="J6" s="118" t="s">
        <v>44</v>
      </c>
      <c r="K6" s="115" t="s">
        <v>70</v>
      </c>
      <c r="L6" s="116" t="s">
        <v>50</v>
      </c>
      <c r="M6" s="77" t="s">
        <v>6</v>
      </c>
      <c r="N6" s="14"/>
      <c r="O6" s="1"/>
    </row>
    <row r="7" spans="1:15" ht="21.95" customHeight="1">
      <c r="A7" s="78">
        <v>1</v>
      </c>
      <c r="B7" s="139" t="s">
        <v>78</v>
      </c>
      <c r="C7" s="78" t="s">
        <v>100</v>
      </c>
      <c r="D7" s="78" t="s">
        <v>51</v>
      </c>
      <c r="E7" s="79" t="s">
        <v>108</v>
      </c>
      <c r="F7" s="79" t="s">
        <v>104</v>
      </c>
      <c r="G7" s="80" t="s">
        <v>105</v>
      </c>
      <c r="H7" s="133" t="s">
        <v>77</v>
      </c>
      <c r="I7" s="87">
        <v>43822</v>
      </c>
      <c r="J7" s="81">
        <v>4</v>
      </c>
      <c r="K7" s="82"/>
      <c r="L7" s="78" t="s">
        <v>106</v>
      </c>
      <c r="M7" s="83">
        <v>1</v>
      </c>
    </row>
    <row r="8" spans="1:15" ht="21.95" customHeight="1">
      <c r="A8" s="78">
        <v>2</v>
      </c>
      <c r="B8" s="139" t="s">
        <v>78</v>
      </c>
      <c r="C8" s="78" t="s">
        <v>100</v>
      </c>
      <c r="D8" s="78" t="s">
        <v>51</v>
      </c>
      <c r="E8" s="84" t="s">
        <v>118</v>
      </c>
      <c r="F8" s="85" t="s">
        <v>119</v>
      </c>
      <c r="G8" s="80" t="s">
        <v>105</v>
      </c>
      <c r="H8" s="85" t="s">
        <v>77</v>
      </c>
      <c r="I8" s="134">
        <v>242415</v>
      </c>
      <c r="J8" s="135" t="s">
        <v>120</v>
      </c>
      <c r="K8" s="83"/>
      <c r="L8" s="78" t="s">
        <v>106</v>
      </c>
      <c r="M8" s="83">
        <v>2</v>
      </c>
    </row>
    <row r="9" spans="1:15" ht="21.95" customHeight="1">
      <c r="A9" s="78">
        <v>3</v>
      </c>
      <c r="B9" s="139" t="s">
        <v>94</v>
      </c>
      <c r="C9" s="84" t="s">
        <v>99</v>
      </c>
      <c r="D9" s="84" t="s">
        <v>51</v>
      </c>
      <c r="E9" s="85" t="s">
        <v>108</v>
      </c>
      <c r="F9" s="85" t="s">
        <v>104</v>
      </c>
      <c r="G9" s="85" t="s">
        <v>105</v>
      </c>
      <c r="H9" s="84" t="s">
        <v>77</v>
      </c>
      <c r="I9" s="87">
        <v>43822</v>
      </c>
      <c r="J9" s="88">
        <v>4</v>
      </c>
      <c r="K9" s="89"/>
      <c r="L9" s="78" t="s">
        <v>106</v>
      </c>
      <c r="M9" s="83">
        <v>1</v>
      </c>
    </row>
    <row r="10" spans="1:15" ht="21.95" customHeight="1">
      <c r="A10" s="78">
        <v>4</v>
      </c>
      <c r="B10" s="139" t="s">
        <v>94</v>
      </c>
      <c r="C10" s="84" t="s">
        <v>100</v>
      </c>
      <c r="D10" s="84" t="s">
        <v>51</v>
      </c>
      <c r="E10" s="84" t="s">
        <v>118</v>
      </c>
      <c r="F10" s="85" t="s">
        <v>119</v>
      </c>
      <c r="G10" s="80" t="s">
        <v>105</v>
      </c>
      <c r="H10" s="85" t="s">
        <v>77</v>
      </c>
      <c r="I10" s="134">
        <v>242415</v>
      </c>
      <c r="J10" s="135" t="s">
        <v>120</v>
      </c>
      <c r="K10" s="83"/>
      <c r="L10" s="78" t="s">
        <v>106</v>
      </c>
      <c r="M10" s="83">
        <v>2</v>
      </c>
    </row>
    <row r="11" spans="1:15" ht="21.95" customHeight="1">
      <c r="A11" s="78">
        <v>5</v>
      </c>
      <c r="B11" s="139" t="s">
        <v>94</v>
      </c>
      <c r="C11" s="84" t="s">
        <v>100</v>
      </c>
      <c r="D11" s="84" t="s">
        <v>51</v>
      </c>
      <c r="E11" s="84" t="s">
        <v>121</v>
      </c>
      <c r="F11" s="85" t="s">
        <v>104</v>
      </c>
      <c r="G11" s="80" t="s">
        <v>114</v>
      </c>
      <c r="H11" s="85" t="s">
        <v>122</v>
      </c>
      <c r="I11" s="134" t="s">
        <v>123</v>
      </c>
      <c r="J11" s="135" t="s">
        <v>124</v>
      </c>
      <c r="K11" s="83">
        <v>69000</v>
      </c>
      <c r="L11" s="78" t="s">
        <v>106</v>
      </c>
      <c r="M11" s="83">
        <v>2</v>
      </c>
      <c r="N11" s="3" t="s">
        <v>125</v>
      </c>
    </row>
    <row r="12" spans="1:15" ht="21.95" customHeight="1">
      <c r="A12" s="78">
        <v>6</v>
      </c>
      <c r="B12" s="139" t="s">
        <v>79</v>
      </c>
      <c r="C12" s="84" t="s">
        <v>99</v>
      </c>
      <c r="D12" s="84" t="s">
        <v>51</v>
      </c>
      <c r="E12" s="85" t="s">
        <v>108</v>
      </c>
      <c r="F12" s="85" t="s">
        <v>104</v>
      </c>
      <c r="G12" s="86" t="s">
        <v>105</v>
      </c>
      <c r="H12" s="84" t="s">
        <v>77</v>
      </c>
      <c r="I12" s="87">
        <v>43822</v>
      </c>
      <c r="J12" s="88">
        <v>4</v>
      </c>
      <c r="K12" s="89"/>
      <c r="L12" s="78" t="s">
        <v>106</v>
      </c>
      <c r="M12" s="83">
        <v>1</v>
      </c>
    </row>
    <row r="13" spans="1:15" ht="21.95" customHeight="1">
      <c r="A13" s="78">
        <v>7</v>
      </c>
      <c r="B13" s="139" t="s">
        <v>79</v>
      </c>
      <c r="C13" s="84" t="s">
        <v>100</v>
      </c>
      <c r="D13" s="84" t="s">
        <v>51</v>
      </c>
      <c r="E13" s="84" t="s">
        <v>118</v>
      </c>
      <c r="F13" s="85" t="s">
        <v>119</v>
      </c>
      <c r="G13" s="80" t="s">
        <v>105</v>
      </c>
      <c r="H13" s="85" t="s">
        <v>77</v>
      </c>
      <c r="I13" s="134">
        <v>242415</v>
      </c>
      <c r="J13" s="135" t="s">
        <v>120</v>
      </c>
      <c r="K13" s="83"/>
      <c r="L13" s="78" t="s">
        <v>106</v>
      </c>
      <c r="M13" s="83">
        <v>2</v>
      </c>
    </row>
    <row r="14" spans="1:15" ht="21.95" customHeight="1">
      <c r="A14" s="78">
        <v>8</v>
      </c>
      <c r="B14" s="139" t="s">
        <v>81</v>
      </c>
      <c r="C14" s="84" t="s">
        <v>99</v>
      </c>
      <c r="D14" s="84" t="s">
        <v>51</v>
      </c>
      <c r="E14" s="85" t="s">
        <v>108</v>
      </c>
      <c r="F14" s="85" t="s">
        <v>104</v>
      </c>
      <c r="G14" s="85" t="s">
        <v>105</v>
      </c>
      <c r="H14" s="84" t="s">
        <v>77</v>
      </c>
      <c r="I14" s="87">
        <v>43822</v>
      </c>
      <c r="J14" s="88">
        <v>4</v>
      </c>
      <c r="K14" s="89"/>
      <c r="L14" s="78" t="s">
        <v>106</v>
      </c>
      <c r="M14" s="83">
        <v>1</v>
      </c>
    </row>
    <row r="15" spans="1:15" ht="21.95" customHeight="1">
      <c r="A15" s="78">
        <v>9</v>
      </c>
      <c r="B15" s="139" t="s">
        <v>81</v>
      </c>
      <c r="C15" s="84" t="s">
        <v>99</v>
      </c>
      <c r="D15" s="84" t="s">
        <v>51</v>
      </c>
      <c r="E15" s="84" t="s">
        <v>118</v>
      </c>
      <c r="F15" s="85" t="s">
        <v>119</v>
      </c>
      <c r="G15" s="80" t="s">
        <v>105</v>
      </c>
      <c r="H15" s="85" t="s">
        <v>77</v>
      </c>
      <c r="I15" s="134">
        <v>242415</v>
      </c>
      <c r="J15" s="135" t="s">
        <v>120</v>
      </c>
      <c r="K15" s="83"/>
      <c r="L15" s="78" t="s">
        <v>106</v>
      </c>
      <c r="M15" s="83">
        <v>2</v>
      </c>
    </row>
    <row r="16" spans="1:15" ht="21.95" customHeight="1">
      <c r="A16" s="78">
        <v>10</v>
      </c>
      <c r="B16" s="139" t="s">
        <v>82</v>
      </c>
      <c r="C16" s="84" t="s">
        <v>99</v>
      </c>
      <c r="D16" s="84" t="s">
        <v>51</v>
      </c>
      <c r="E16" s="85" t="s">
        <v>110</v>
      </c>
      <c r="F16" s="85" t="s">
        <v>104</v>
      </c>
      <c r="G16" s="85" t="s">
        <v>114</v>
      </c>
      <c r="H16" s="84" t="s">
        <v>111</v>
      </c>
      <c r="I16" s="87" t="s">
        <v>112</v>
      </c>
      <c r="J16" s="88">
        <v>156</v>
      </c>
      <c r="K16" s="89"/>
      <c r="L16" s="78" t="s">
        <v>106</v>
      </c>
      <c r="M16" s="83">
        <v>1</v>
      </c>
    </row>
    <row r="17" spans="1:13" ht="21.95" customHeight="1">
      <c r="A17" s="78">
        <v>11</v>
      </c>
      <c r="B17" s="139" t="s">
        <v>82</v>
      </c>
      <c r="C17" s="84" t="s">
        <v>99</v>
      </c>
      <c r="D17" s="78" t="s">
        <v>51</v>
      </c>
      <c r="E17" s="78" t="s">
        <v>118</v>
      </c>
      <c r="F17" s="85" t="s">
        <v>119</v>
      </c>
      <c r="G17" s="80" t="s">
        <v>105</v>
      </c>
      <c r="H17" s="85" t="s">
        <v>77</v>
      </c>
      <c r="I17" s="134">
        <v>242415</v>
      </c>
      <c r="J17" s="135" t="s">
        <v>120</v>
      </c>
      <c r="K17" s="83"/>
      <c r="L17" s="78" t="s">
        <v>106</v>
      </c>
      <c r="M17" s="83">
        <v>2</v>
      </c>
    </row>
    <row r="18" spans="1:13" ht="21.95" customHeight="1">
      <c r="A18" s="78">
        <v>12</v>
      </c>
      <c r="B18" s="139" t="s">
        <v>84</v>
      </c>
      <c r="C18" s="84" t="s">
        <v>99</v>
      </c>
      <c r="D18" s="84" t="s">
        <v>51</v>
      </c>
      <c r="E18" s="85" t="s">
        <v>110</v>
      </c>
      <c r="F18" s="85" t="s">
        <v>104</v>
      </c>
      <c r="G18" s="85" t="s">
        <v>114</v>
      </c>
      <c r="H18" s="84" t="s">
        <v>111</v>
      </c>
      <c r="I18" s="87" t="s">
        <v>112</v>
      </c>
      <c r="J18" s="88">
        <v>156</v>
      </c>
      <c r="K18" s="89"/>
      <c r="L18" s="78" t="s">
        <v>106</v>
      </c>
      <c r="M18" s="83">
        <v>1</v>
      </c>
    </row>
    <row r="19" spans="1:13" ht="21.95" customHeight="1">
      <c r="A19" s="78">
        <v>13</v>
      </c>
      <c r="B19" s="139" t="s">
        <v>84</v>
      </c>
      <c r="C19" s="84" t="s">
        <v>99</v>
      </c>
      <c r="D19" s="78" t="s">
        <v>51</v>
      </c>
      <c r="E19" s="78" t="s">
        <v>118</v>
      </c>
      <c r="F19" s="85" t="s">
        <v>119</v>
      </c>
      <c r="G19" s="80" t="s">
        <v>105</v>
      </c>
      <c r="H19" s="85" t="s">
        <v>77</v>
      </c>
      <c r="I19" s="134">
        <v>242415</v>
      </c>
      <c r="J19" s="135" t="s">
        <v>120</v>
      </c>
      <c r="K19" s="83"/>
      <c r="L19" s="78" t="s">
        <v>106</v>
      </c>
      <c r="M19" s="83">
        <v>2</v>
      </c>
    </row>
    <row r="20" spans="1:13" ht="21.95" customHeight="1">
      <c r="A20" s="78">
        <v>14</v>
      </c>
      <c r="B20" s="139" t="s">
        <v>88</v>
      </c>
      <c r="C20" s="84" t="s">
        <v>99</v>
      </c>
      <c r="D20" s="84" t="s">
        <v>51</v>
      </c>
      <c r="E20" s="85" t="s">
        <v>108</v>
      </c>
      <c r="F20" s="85" t="s">
        <v>104</v>
      </c>
      <c r="G20" s="85" t="s">
        <v>105</v>
      </c>
      <c r="H20" s="84" t="s">
        <v>77</v>
      </c>
      <c r="I20" s="87">
        <v>43822</v>
      </c>
      <c r="J20" s="88">
        <v>4</v>
      </c>
      <c r="K20" s="89"/>
      <c r="L20" s="78" t="s">
        <v>106</v>
      </c>
      <c r="M20" s="83">
        <v>1</v>
      </c>
    </row>
    <row r="21" spans="1:13" ht="21.95" customHeight="1">
      <c r="A21" s="78">
        <v>15</v>
      </c>
      <c r="B21" s="139" t="s">
        <v>88</v>
      </c>
      <c r="C21" s="84" t="s">
        <v>99</v>
      </c>
      <c r="D21" s="78" t="s">
        <v>51</v>
      </c>
      <c r="E21" s="78" t="s">
        <v>118</v>
      </c>
      <c r="F21" s="85" t="s">
        <v>119</v>
      </c>
      <c r="G21" s="80" t="s">
        <v>105</v>
      </c>
      <c r="H21" s="85" t="s">
        <v>77</v>
      </c>
      <c r="I21" s="134">
        <v>242415</v>
      </c>
      <c r="J21" s="135" t="s">
        <v>120</v>
      </c>
      <c r="K21" s="83"/>
      <c r="L21" s="78" t="s">
        <v>106</v>
      </c>
      <c r="M21" s="83">
        <v>2</v>
      </c>
    </row>
    <row r="22" spans="1:13" ht="21.95" customHeight="1">
      <c r="A22" s="78">
        <v>16</v>
      </c>
      <c r="B22" s="139" t="s">
        <v>85</v>
      </c>
      <c r="C22" s="84" t="s">
        <v>99</v>
      </c>
      <c r="D22" s="84" t="s">
        <v>51</v>
      </c>
      <c r="E22" s="85" t="s">
        <v>108</v>
      </c>
      <c r="F22" s="85" t="s">
        <v>104</v>
      </c>
      <c r="G22" s="85" t="s">
        <v>105</v>
      </c>
      <c r="H22" s="84" t="s">
        <v>77</v>
      </c>
      <c r="I22" s="87">
        <v>43822</v>
      </c>
      <c r="J22" s="88">
        <v>4</v>
      </c>
      <c r="K22" s="89"/>
      <c r="L22" s="78" t="s">
        <v>106</v>
      </c>
      <c r="M22" s="83">
        <v>1</v>
      </c>
    </row>
    <row r="23" spans="1:13" ht="21.95" customHeight="1">
      <c r="A23" s="78">
        <v>17</v>
      </c>
      <c r="B23" s="139" t="s">
        <v>85</v>
      </c>
      <c r="C23" s="84" t="s">
        <v>99</v>
      </c>
      <c r="D23" s="78" t="s">
        <v>51</v>
      </c>
      <c r="E23" s="78" t="s">
        <v>118</v>
      </c>
      <c r="F23" s="85" t="s">
        <v>119</v>
      </c>
      <c r="G23" s="80" t="s">
        <v>105</v>
      </c>
      <c r="H23" s="85" t="s">
        <v>77</v>
      </c>
      <c r="I23" s="134">
        <v>242415</v>
      </c>
      <c r="J23" s="135" t="s">
        <v>120</v>
      </c>
      <c r="K23" s="83"/>
      <c r="L23" s="78" t="s">
        <v>106</v>
      </c>
      <c r="M23" s="83">
        <v>2</v>
      </c>
    </row>
    <row r="24" spans="1:13" ht="21.95" customHeight="1">
      <c r="A24" s="78">
        <v>18</v>
      </c>
      <c r="B24" s="139" t="s">
        <v>83</v>
      </c>
      <c r="C24" s="84" t="s">
        <v>99</v>
      </c>
      <c r="D24" s="84" t="s">
        <v>51</v>
      </c>
      <c r="E24" s="85" t="s">
        <v>108</v>
      </c>
      <c r="F24" s="85" t="s">
        <v>104</v>
      </c>
      <c r="G24" s="85" t="s">
        <v>105</v>
      </c>
      <c r="H24" s="84" t="s">
        <v>77</v>
      </c>
      <c r="I24" s="87">
        <v>43822</v>
      </c>
      <c r="J24" s="88">
        <v>4</v>
      </c>
      <c r="K24" s="89"/>
      <c r="L24" s="78" t="s">
        <v>106</v>
      </c>
      <c r="M24" s="83">
        <v>1</v>
      </c>
    </row>
    <row r="25" spans="1:13" ht="21.95" customHeight="1">
      <c r="A25" s="78">
        <v>19</v>
      </c>
      <c r="B25" s="139" t="s">
        <v>83</v>
      </c>
      <c r="C25" s="84" t="s">
        <v>99</v>
      </c>
      <c r="D25" s="78" t="s">
        <v>51</v>
      </c>
      <c r="E25" s="78" t="s">
        <v>118</v>
      </c>
      <c r="F25" s="85" t="s">
        <v>119</v>
      </c>
      <c r="G25" s="80" t="s">
        <v>105</v>
      </c>
      <c r="H25" s="85" t="s">
        <v>77</v>
      </c>
      <c r="I25" s="134">
        <v>242415</v>
      </c>
      <c r="J25" s="135" t="s">
        <v>120</v>
      </c>
      <c r="K25" s="83"/>
      <c r="L25" s="78" t="s">
        <v>106</v>
      </c>
      <c r="M25" s="83">
        <v>2</v>
      </c>
    </row>
    <row r="26" spans="1:13" ht="21.95" customHeight="1">
      <c r="A26" s="78">
        <v>20</v>
      </c>
      <c r="B26" s="139" t="s">
        <v>126</v>
      </c>
      <c r="C26" s="84" t="s">
        <v>101</v>
      </c>
      <c r="D26" s="78" t="s">
        <v>51</v>
      </c>
      <c r="E26" s="78" t="s">
        <v>118</v>
      </c>
      <c r="F26" s="85" t="s">
        <v>119</v>
      </c>
      <c r="G26" s="80" t="s">
        <v>105</v>
      </c>
      <c r="H26" s="85" t="s">
        <v>77</v>
      </c>
      <c r="I26" s="134">
        <v>242415</v>
      </c>
      <c r="J26" s="135" t="s">
        <v>120</v>
      </c>
      <c r="K26" s="83"/>
      <c r="L26" s="78" t="s">
        <v>106</v>
      </c>
      <c r="M26" s="83">
        <v>2</v>
      </c>
    </row>
    <row r="27" spans="1:13" ht="21.95" customHeight="1">
      <c r="A27" s="78">
        <v>21</v>
      </c>
      <c r="B27" s="139" t="s">
        <v>127</v>
      </c>
      <c r="C27" s="84" t="s">
        <v>101</v>
      </c>
      <c r="D27" s="78" t="s">
        <v>51</v>
      </c>
      <c r="E27" s="78" t="s">
        <v>118</v>
      </c>
      <c r="F27" s="85" t="s">
        <v>119</v>
      </c>
      <c r="G27" s="80" t="s">
        <v>105</v>
      </c>
      <c r="H27" s="85" t="s">
        <v>77</v>
      </c>
      <c r="I27" s="134">
        <v>242415</v>
      </c>
      <c r="J27" s="135" t="s">
        <v>120</v>
      </c>
      <c r="K27" s="83"/>
      <c r="L27" s="78" t="s">
        <v>106</v>
      </c>
      <c r="M27" s="83">
        <v>2</v>
      </c>
    </row>
    <row r="28" spans="1:13" ht="21.95" customHeight="1">
      <c r="A28" s="78">
        <v>22</v>
      </c>
      <c r="B28" s="139" t="s">
        <v>95</v>
      </c>
      <c r="C28" s="84" t="s">
        <v>101</v>
      </c>
      <c r="D28" s="84" t="s">
        <v>51</v>
      </c>
      <c r="E28" s="85" t="s">
        <v>115</v>
      </c>
      <c r="F28" s="85" t="s">
        <v>104</v>
      </c>
      <c r="G28" s="85" t="s">
        <v>114</v>
      </c>
      <c r="H28" s="84" t="s">
        <v>117</v>
      </c>
      <c r="I28" s="87" t="s">
        <v>116</v>
      </c>
      <c r="J28" s="88">
        <v>15</v>
      </c>
      <c r="K28" s="89"/>
      <c r="L28" s="78" t="s">
        <v>106</v>
      </c>
      <c r="M28" s="83">
        <v>1</v>
      </c>
    </row>
    <row r="29" spans="1:13" ht="21.95" customHeight="1">
      <c r="A29" s="78">
        <v>23</v>
      </c>
      <c r="B29" s="139" t="s">
        <v>95</v>
      </c>
      <c r="C29" s="84" t="s">
        <v>101</v>
      </c>
      <c r="D29" s="78" t="s">
        <v>51</v>
      </c>
      <c r="E29" s="78" t="s">
        <v>118</v>
      </c>
      <c r="F29" s="85" t="s">
        <v>119</v>
      </c>
      <c r="G29" s="80" t="s">
        <v>105</v>
      </c>
      <c r="H29" s="85" t="s">
        <v>77</v>
      </c>
      <c r="I29" s="134">
        <v>242415</v>
      </c>
      <c r="J29" s="135" t="s">
        <v>120</v>
      </c>
      <c r="K29" s="83"/>
      <c r="L29" s="78" t="s">
        <v>106</v>
      </c>
      <c r="M29" s="83">
        <v>2</v>
      </c>
    </row>
    <row r="30" spans="1:13" ht="21.95" customHeight="1">
      <c r="A30" s="78">
        <v>24</v>
      </c>
      <c r="B30" s="139" t="s">
        <v>89</v>
      </c>
      <c r="C30" s="84" t="s">
        <v>102</v>
      </c>
      <c r="D30" s="84" t="s">
        <v>66</v>
      </c>
      <c r="E30" s="85" t="s">
        <v>108</v>
      </c>
      <c r="F30" s="85" t="s">
        <v>104</v>
      </c>
      <c r="G30" s="85" t="s">
        <v>105</v>
      </c>
      <c r="H30" s="84" t="s">
        <v>77</v>
      </c>
      <c r="I30" s="87">
        <v>43822</v>
      </c>
      <c r="J30" s="88">
        <v>4</v>
      </c>
      <c r="K30" s="89"/>
      <c r="L30" s="78" t="s">
        <v>106</v>
      </c>
      <c r="M30" s="83">
        <v>1</v>
      </c>
    </row>
    <row r="31" spans="1:13" ht="21.95" customHeight="1">
      <c r="A31" s="78">
        <v>25</v>
      </c>
      <c r="B31" s="139" t="s">
        <v>89</v>
      </c>
      <c r="C31" s="84" t="s">
        <v>102</v>
      </c>
      <c r="D31" s="84" t="s">
        <v>66</v>
      </c>
      <c r="E31" s="84" t="s">
        <v>118</v>
      </c>
      <c r="F31" s="85" t="s">
        <v>119</v>
      </c>
      <c r="G31" s="80" t="s">
        <v>105</v>
      </c>
      <c r="H31" s="85" t="s">
        <v>77</v>
      </c>
      <c r="I31" s="134">
        <v>242415</v>
      </c>
      <c r="J31" s="135" t="s">
        <v>120</v>
      </c>
      <c r="K31" s="83"/>
      <c r="L31" s="78" t="s">
        <v>106</v>
      </c>
      <c r="M31" s="83">
        <v>2</v>
      </c>
    </row>
    <row r="32" spans="1:13" ht="21.95" customHeight="1">
      <c r="A32" s="78">
        <v>26</v>
      </c>
      <c r="B32" s="139" t="s">
        <v>91</v>
      </c>
      <c r="C32" s="84" t="s">
        <v>102</v>
      </c>
      <c r="D32" s="84" t="s">
        <v>66</v>
      </c>
      <c r="E32" s="85" t="s">
        <v>108</v>
      </c>
      <c r="F32" s="85" t="s">
        <v>104</v>
      </c>
      <c r="G32" s="85" t="s">
        <v>105</v>
      </c>
      <c r="H32" s="84" t="s">
        <v>77</v>
      </c>
      <c r="I32" s="87">
        <v>43822</v>
      </c>
      <c r="J32" s="88">
        <v>4</v>
      </c>
      <c r="K32" s="89"/>
      <c r="L32" s="78" t="s">
        <v>106</v>
      </c>
      <c r="M32" s="83">
        <v>1</v>
      </c>
    </row>
    <row r="33" spans="1:13" ht="21.95" customHeight="1">
      <c r="A33" s="78">
        <v>27</v>
      </c>
      <c r="B33" s="139" t="s">
        <v>91</v>
      </c>
      <c r="C33" s="84" t="s">
        <v>102</v>
      </c>
      <c r="D33" s="84" t="s">
        <v>66</v>
      </c>
      <c r="E33" s="84" t="s">
        <v>118</v>
      </c>
      <c r="F33" s="85" t="s">
        <v>119</v>
      </c>
      <c r="G33" s="80" t="s">
        <v>105</v>
      </c>
      <c r="H33" s="85" t="s">
        <v>77</v>
      </c>
      <c r="I33" s="134">
        <v>242415</v>
      </c>
      <c r="J33" s="135" t="s">
        <v>120</v>
      </c>
      <c r="K33" s="83"/>
      <c r="L33" s="78" t="s">
        <v>106</v>
      </c>
      <c r="M33" s="83">
        <v>2</v>
      </c>
    </row>
    <row r="34" spans="1:13" ht="21.95" customHeight="1">
      <c r="A34" s="78">
        <v>28</v>
      </c>
      <c r="B34" s="139" t="s">
        <v>109</v>
      </c>
      <c r="C34" s="84" t="s">
        <v>102</v>
      </c>
      <c r="D34" s="84" t="s">
        <v>66</v>
      </c>
      <c r="E34" s="85" t="s">
        <v>108</v>
      </c>
      <c r="F34" s="85" t="s">
        <v>104</v>
      </c>
      <c r="G34" s="85" t="s">
        <v>105</v>
      </c>
      <c r="H34" s="84" t="s">
        <v>77</v>
      </c>
      <c r="I34" s="87">
        <v>43822</v>
      </c>
      <c r="J34" s="88">
        <v>4</v>
      </c>
      <c r="K34" s="89"/>
      <c r="L34" s="78" t="s">
        <v>106</v>
      </c>
      <c r="M34" s="83">
        <v>1</v>
      </c>
    </row>
    <row r="35" spans="1:13" ht="21.95" customHeight="1">
      <c r="A35" s="78">
        <v>29</v>
      </c>
      <c r="B35" s="139" t="s">
        <v>109</v>
      </c>
      <c r="C35" s="84" t="s">
        <v>102</v>
      </c>
      <c r="D35" s="84" t="s">
        <v>66</v>
      </c>
      <c r="E35" s="84" t="s">
        <v>118</v>
      </c>
      <c r="F35" s="85" t="s">
        <v>119</v>
      </c>
      <c r="G35" s="80" t="s">
        <v>105</v>
      </c>
      <c r="H35" s="85" t="s">
        <v>77</v>
      </c>
      <c r="I35" s="134">
        <v>242415</v>
      </c>
      <c r="J35" s="135" t="s">
        <v>120</v>
      </c>
      <c r="K35" s="83"/>
      <c r="L35" s="78" t="s">
        <v>106</v>
      </c>
      <c r="M35" s="83">
        <v>2</v>
      </c>
    </row>
    <row r="36" spans="1:13" ht="21.95" customHeight="1">
      <c r="A36" s="78">
        <v>30</v>
      </c>
      <c r="B36" s="140" t="s">
        <v>92</v>
      </c>
      <c r="C36" s="84" t="s">
        <v>102</v>
      </c>
      <c r="D36" s="84" t="s">
        <v>66</v>
      </c>
      <c r="E36" s="85" t="s">
        <v>115</v>
      </c>
      <c r="F36" s="85" t="s">
        <v>104</v>
      </c>
      <c r="G36" s="85" t="s">
        <v>114</v>
      </c>
      <c r="H36" s="84" t="s">
        <v>117</v>
      </c>
      <c r="I36" s="87" t="s">
        <v>116</v>
      </c>
      <c r="J36" s="88">
        <v>15</v>
      </c>
      <c r="K36" s="89"/>
      <c r="L36" s="78" t="s">
        <v>106</v>
      </c>
      <c r="M36" s="83">
        <v>1</v>
      </c>
    </row>
    <row r="37" spans="1:13" ht="21.95" customHeight="1">
      <c r="A37" s="78">
        <v>31</v>
      </c>
      <c r="B37" s="141" t="s">
        <v>92</v>
      </c>
      <c r="C37" s="84" t="s">
        <v>102</v>
      </c>
      <c r="D37" s="84" t="s">
        <v>66</v>
      </c>
      <c r="E37" s="84" t="s">
        <v>118</v>
      </c>
      <c r="F37" s="85" t="s">
        <v>119</v>
      </c>
      <c r="G37" s="80" t="s">
        <v>105</v>
      </c>
      <c r="H37" s="85" t="s">
        <v>77</v>
      </c>
      <c r="I37" s="134">
        <v>242415</v>
      </c>
      <c r="J37" s="135" t="s">
        <v>120</v>
      </c>
      <c r="K37" s="83"/>
      <c r="L37" s="78" t="s">
        <v>106</v>
      </c>
      <c r="M37" s="83">
        <v>2</v>
      </c>
    </row>
    <row r="38" spans="1:13" ht="21.95" customHeight="1">
      <c r="A38" s="78">
        <v>32</v>
      </c>
      <c r="B38" s="90" t="s">
        <v>128</v>
      </c>
      <c r="C38" s="84" t="s">
        <v>102</v>
      </c>
      <c r="D38" s="84" t="s">
        <v>66</v>
      </c>
      <c r="E38" s="84" t="s">
        <v>118</v>
      </c>
      <c r="F38" s="85" t="s">
        <v>119</v>
      </c>
      <c r="G38" s="80" t="s">
        <v>105</v>
      </c>
      <c r="H38" s="85" t="s">
        <v>77</v>
      </c>
      <c r="I38" s="134">
        <v>242415</v>
      </c>
      <c r="J38" s="135" t="s">
        <v>120</v>
      </c>
      <c r="K38" s="83"/>
      <c r="L38" s="78" t="s">
        <v>106</v>
      </c>
      <c r="M38" s="83">
        <v>2</v>
      </c>
    </row>
    <row r="39" spans="1:13" ht="21.95" customHeight="1">
      <c r="A39" s="78">
        <v>33</v>
      </c>
      <c r="B39" s="90" t="s">
        <v>128</v>
      </c>
      <c r="C39" s="84" t="s">
        <v>102</v>
      </c>
      <c r="D39" s="84" t="s">
        <v>66</v>
      </c>
      <c r="E39" s="84" t="s">
        <v>129</v>
      </c>
      <c r="F39" s="85" t="s">
        <v>104</v>
      </c>
      <c r="G39" s="80" t="s">
        <v>130</v>
      </c>
      <c r="H39" s="85" t="s">
        <v>131</v>
      </c>
      <c r="I39" s="134">
        <v>242370</v>
      </c>
      <c r="J39" s="135" t="s">
        <v>132</v>
      </c>
      <c r="K39" s="83"/>
      <c r="L39" s="78" t="s">
        <v>106</v>
      </c>
      <c r="M39" s="83">
        <v>2</v>
      </c>
    </row>
    <row r="40" spans="1:13" ht="21.95" customHeight="1">
      <c r="A40" s="78">
        <v>34</v>
      </c>
      <c r="B40" s="139" t="s">
        <v>80</v>
      </c>
      <c r="C40" s="136" t="s">
        <v>97</v>
      </c>
      <c r="D40" s="84" t="s">
        <v>51</v>
      </c>
      <c r="E40" s="85" t="s">
        <v>108</v>
      </c>
      <c r="F40" s="85" t="s">
        <v>104</v>
      </c>
      <c r="G40" s="85" t="s">
        <v>105</v>
      </c>
      <c r="H40" s="84" t="s">
        <v>77</v>
      </c>
      <c r="I40" s="87">
        <v>43822</v>
      </c>
      <c r="J40" s="88">
        <v>4</v>
      </c>
      <c r="K40" s="89"/>
      <c r="L40" s="78" t="s">
        <v>106</v>
      </c>
      <c r="M40" s="83">
        <v>1</v>
      </c>
    </row>
    <row r="41" spans="1:13" ht="21.95" customHeight="1">
      <c r="A41" s="78">
        <v>35</v>
      </c>
      <c r="B41" s="139" t="s">
        <v>80</v>
      </c>
      <c r="C41" s="136" t="s">
        <v>97</v>
      </c>
      <c r="D41" s="84" t="s">
        <v>51</v>
      </c>
      <c r="E41" s="84" t="s">
        <v>118</v>
      </c>
      <c r="F41" s="85" t="s">
        <v>119</v>
      </c>
      <c r="G41" s="80" t="s">
        <v>105</v>
      </c>
      <c r="H41" s="85" t="s">
        <v>77</v>
      </c>
      <c r="I41" s="134">
        <v>242415</v>
      </c>
      <c r="J41" s="135" t="s">
        <v>120</v>
      </c>
      <c r="K41" s="83"/>
      <c r="L41" s="78" t="s">
        <v>106</v>
      </c>
      <c r="M41" s="83">
        <v>2</v>
      </c>
    </row>
    <row r="42" spans="1:13" ht="21.95" customHeight="1">
      <c r="A42" s="78">
        <v>36</v>
      </c>
      <c r="B42" s="139" t="s">
        <v>86</v>
      </c>
      <c r="C42" s="137" t="s">
        <v>98</v>
      </c>
      <c r="D42" s="84" t="s">
        <v>51</v>
      </c>
      <c r="E42" s="85" t="s">
        <v>108</v>
      </c>
      <c r="F42" s="85" t="s">
        <v>104</v>
      </c>
      <c r="G42" s="85" t="s">
        <v>105</v>
      </c>
      <c r="H42" s="84" t="s">
        <v>77</v>
      </c>
      <c r="I42" s="87">
        <v>43822</v>
      </c>
      <c r="J42" s="88">
        <v>4</v>
      </c>
      <c r="K42" s="89"/>
      <c r="L42" s="78" t="s">
        <v>106</v>
      </c>
      <c r="M42" s="83">
        <v>1</v>
      </c>
    </row>
    <row r="43" spans="1:13" ht="21.95" customHeight="1">
      <c r="A43" s="78">
        <v>37</v>
      </c>
      <c r="B43" s="139" t="s">
        <v>86</v>
      </c>
      <c r="C43" s="137" t="s">
        <v>98</v>
      </c>
      <c r="D43" s="78" t="s">
        <v>51</v>
      </c>
      <c r="E43" s="78" t="s">
        <v>118</v>
      </c>
      <c r="F43" s="85" t="s">
        <v>119</v>
      </c>
      <c r="G43" s="80" t="s">
        <v>105</v>
      </c>
      <c r="H43" s="85" t="s">
        <v>77</v>
      </c>
      <c r="I43" s="134">
        <v>242415</v>
      </c>
      <c r="J43" s="135" t="s">
        <v>120</v>
      </c>
      <c r="K43" s="83"/>
      <c r="L43" s="78" t="s">
        <v>106</v>
      </c>
      <c r="M43" s="83">
        <v>2</v>
      </c>
    </row>
    <row r="44" spans="1:13" ht="21.95" customHeight="1">
      <c r="A44" s="78">
        <v>38</v>
      </c>
      <c r="B44" s="139" t="s">
        <v>87</v>
      </c>
      <c r="C44" s="137" t="s">
        <v>98</v>
      </c>
      <c r="D44" s="78" t="s">
        <v>51</v>
      </c>
      <c r="E44" s="78" t="s">
        <v>118</v>
      </c>
      <c r="F44" s="85" t="s">
        <v>119</v>
      </c>
      <c r="G44" s="80" t="s">
        <v>105</v>
      </c>
      <c r="H44" s="85" t="s">
        <v>77</v>
      </c>
      <c r="I44" s="134">
        <v>242415</v>
      </c>
      <c r="J44" s="135" t="s">
        <v>120</v>
      </c>
      <c r="K44" s="83"/>
      <c r="L44" s="78" t="s">
        <v>106</v>
      </c>
      <c r="M44" s="83">
        <v>2</v>
      </c>
    </row>
    <row r="45" spans="1:13" ht="21.95" customHeight="1">
      <c r="A45" s="78">
        <v>39</v>
      </c>
      <c r="B45" s="139" t="s">
        <v>96</v>
      </c>
      <c r="C45" s="138" t="s">
        <v>107</v>
      </c>
      <c r="D45" s="84" t="s">
        <v>51</v>
      </c>
      <c r="E45" s="85" t="s">
        <v>108</v>
      </c>
      <c r="F45" s="85" t="s">
        <v>104</v>
      </c>
      <c r="G45" s="85" t="s">
        <v>105</v>
      </c>
      <c r="H45" s="84" t="s">
        <v>77</v>
      </c>
      <c r="I45" s="87">
        <v>43822</v>
      </c>
      <c r="J45" s="88">
        <v>4</v>
      </c>
      <c r="K45" s="89"/>
      <c r="L45" s="78" t="s">
        <v>106</v>
      </c>
      <c r="M45" s="83">
        <v>1</v>
      </c>
    </row>
    <row r="46" spans="1:13" ht="21.95" customHeight="1">
      <c r="A46" s="78">
        <v>40</v>
      </c>
      <c r="B46" s="139" t="s">
        <v>96</v>
      </c>
      <c r="C46" s="138" t="s">
        <v>107</v>
      </c>
      <c r="D46" s="78" t="s">
        <v>51</v>
      </c>
      <c r="E46" s="78" t="s">
        <v>118</v>
      </c>
      <c r="F46" s="85" t="s">
        <v>119</v>
      </c>
      <c r="G46" s="80" t="s">
        <v>105</v>
      </c>
      <c r="H46" s="85" t="s">
        <v>77</v>
      </c>
      <c r="I46" s="134">
        <v>242415</v>
      </c>
      <c r="J46" s="135" t="s">
        <v>120</v>
      </c>
      <c r="K46" s="83"/>
      <c r="L46" s="78" t="s">
        <v>106</v>
      </c>
      <c r="M46" s="83">
        <v>2</v>
      </c>
    </row>
    <row r="47" spans="1:13" ht="21.95" customHeight="1">
      <c r="A47" s="78">
        <v>41</v>
      </c>
      <c r="B47" s="139" t="s">
        <v>93</v>
      </c>
      <c r="C47" s="84" t="s">
        <v>103</v>
      </c>
      <c r="D47" s="84" t="s">
        <v>66</v>
      </c>
      <c r="E47" s="85" t="s">
        <v>108</v>
      </c>
      <c r="F47" s="85" t="s">
        <v>104</v>
      </c>
      <c r="G47" s="85" t="s">
        <v>105</v>
      </c>
      <c r="H47" s="84" t="s">
        <v>77</v>
      </c>
      <c r="I47" s="87">
        <v>43822</v>
      </c>
      <c r="J47" s="88">
        <v>4</v>
      </c>
      <c r="K47" s="89"/>
      <c r="L47" s="78" t="s">
        <v>106</v>
      </c>
      <c r="M47" s="83">
        <v>1</v>
      </c>
    </row>
    <row r="48" spans="1:13" ht="21.95" customHeight="1">
      <c r="A48" s="78">
        <v>42</v>
      </c>
      <c r="B48" s="139" t="s">
        <v>93</v>
      </c>
      <c r="C48" s="84" t="s">
        <v>103</v>
      </c>
      <c r="D48" s="84" t="s">
        <v>66</v>
      </c>
      <c r="E48" s="84" t="s">
        <v>118</v>
      </c>
      <c r="F48" s="85" t="s">
        <v>119</v>
      </c>
      <c r="G48" s="80" t="s">
        <v>105</v>
      </c>
      <c r="H48" s="85" t="s">
        <v>77</v>
      </c>
      <c r="I48" s="134">
        <v>242415</v>
      </c>
      <c r="J48" s="135" t="s">
        <v>120</v>
      </c>
      <c r="K48" s="83"/>
      <c r="L48" s="78" t="s">
        <v>106</v>
      </c>
      <c r="M48" s="83">
        <v>2</v>
      </c>
    </row>
    <row r="49" spans="1:14" ht="21.95" customHeight="1">
      <c r="A49" s="78">
        <v>43</v>
      </c>
      <c r="B49" s="139" t="s">
        <v>90</v>
      </c>
      <c r="C49" s="84" t="s">
        <v>102</v>
      </c>
      <c r="D49" s="84" t="s">
        <v>66</v>
      </c>
      <c r="E49" s="85" t="s">
        <v>108</v>
      </c>
      <c r="F49" s="85" t="s">
        <v>104</v>
      </c>
      <c r="G49" s="85" t="s">
        <v>105</v>
      </c>
      <c r="H49" s="84" t="s">
        <v>77</v>
      </c>
      <c r="I49" s="87">
        <v>43822</v>
      </c>
      <c r="J49" s="88">
        <v>4</v>
      </c>
      <c r="K49" s="89"/>
      <c r="L49" s="78" t="s">
        <v>106</v>
      </c>
      <c r="M49" s="83">
        <v>1</v>
      </c>
      <c r="N49" s="3" t="s">
        <v>133</v>
      </c>
    </row>
    <row r="50" spans="1:14" ht="21.95" customHeight="1">
      <c r="A50" s="84"/>
      <c r="B50" s="90"/>
      <c r="C50" s="85"/>
      <c r="D50" s="85"/>
      <c r="E50" s="85"/>
      <c r="F50" s="85"/>
      <c r="G50" s="85"/>
      <c r="H50" s="84"/>
      <c r="I50" s="85"/>
      <c r="J50" s="88"/>
      <c r="K50" s="89"/>
      <c r="L50" s="78"/>
      <c r="M50" s="91"/>
    </row>
    <row r="51" spans="1:14" ht="21.95" customHeight="1">
      <c r="A51" s="84"/>
      <c r="B51" s="90"/>
      <c r="C51" s="85"/>
      <c r="D51" s="85"/>
      <c r="E51" s="85"/>
      <c r="F51" s="85"/>
      <c r="G51" s="85"/>
      <c r="H51" s="84"/>
      <c r="I51" s="85"/>
      <c r="J51" s="88"/>
      <c r="K51" s="89"/>
      <c r="L51" s="78"/>
      <c r="M51" s="91"/>
    </row>
    <row r="52" spans="1:14" ht="21.95" customHeight="1">
      <c r="A52" s="84"/>
      <c r="B52" s="90"/>
      <c r="C52" s="85"/>
      <c r="D52" s="85"/>
      <c r="E52" s="85"/>
      <c r="F52" s="85"/>
      <c r="G52" s="85"/>
      <c r="H52" s="84"/>
      <c r="I52" s="85"/>
      <c r="J52" s="88"/>
      <c r="K52" s="89"/>
      <c r="L52" s="78"/>
      <c r="M52" s="91"/>
    </row>
    <row r="53" spans="1:14" ht="21.95" customHeight="1">
      <c r="A53" s="84"/>
      <c r="B53" s="90"/>
      <c r="C53" s="85"/>
      <c r="D53" s="85"/>
      <c r="E53" s="85"/>
      <c r="F53" s="85"/>
      <c r="G53" s="85"/>
      <c r="H53" s="84"/>
      <c r="I53" s="85"/>
      <c r="J53" s="88"/>
      <c r="K53" s="89"/>
      <c r="L53" s="78"/>
      <c r="M53" s="91"/>
    </row>
    <row r="54" spans="1:14" ht="21.95" customHeight="1">
      <c r="A54" s="84"/>
      <c r="B54" s="90"/>
      <c r="C54" s="85"/>
      <c r="D54" s="85"/>
      <c r="E54" s="85"/>
      <c r="F54" s="85"/>
      <c r="G54" s="85"/>
      <c r="H54" s="84"/>
      <c r="I54" s="85"/>
      <c r="J54" s="88"/>
      <c r="K54" s="89"/>
      <c r="L54" s="78"/>
      <c r="M54" s="91"/>
    </row>
    <row r="55" spans="1:14" ht="21.95" customHeight="1">
      <c r="A55" s="84"/>
      <c r="B55" s="90"/>
      <c r="C55" s="85"/>
      <c r="D55" s="85"/>
      <c r="E55" s="85"/>
      <c r="F55" s="85"/>
      <c r="G55" s="85"/>
      <c r="H55" s="84"/>
      <c r="I55" s="85"/>
      <c r="J55" s="88"/>
      <c r="K55" s="89"/>
      <c r="L55" s="78"/>
      <c r="M55" s="91"/>
    </row>
    <row r="56" spans="1:14" ht="21.95" customHeight="1">
      <c r="A56" s="84"/>
      <c r="B56" s="90"/>
      <c r="C56" s="85"/>
      <c r="D56" s="85"/>
      <c r="E56" s="85"/>
      <c r="F56" s="85"/>
      <c r="G56" s="85"/>
      <c r="H56" s="84"/>
      <c r="I56" s="85"/>
      <c r="J56" s="88"/>
      <c r="K56" s="89"/>
      <c r="L56" s="78"/>
      <c r="M56" s="91"/>
    </row>
    <row r="57" spans="1:14" ht="21.95" customHeight="1">
      <c r="A57" s="84"/>
      <c r="B57" s="90"/>
      <c r="C57" s="85"/>
      <c r="D57" s="85"/>
      <c r="E57" s="85"/>
      <c r="F57" s="85"/>
      <c r="G57" s="85"/>
      <c r="H57" s="84"/>
      <c r="I57" s="85"/>
      <c r="J57" s="88"/>
      <c r="K57" s="89"/>
      <c r="L57" s="78"/>
      <c r="M57" s="91"/>
    </row>
    <row r="58" spans="1:14" ht="21.95" customHeight="1">
      <c r="A58" s="84"/>
      <c r="B58" s="90"/>
      <c r="C58" s="85"/>
      <c r="D58" s="85"/>
      <c r="E58" s="85"/>
      <c r="F58" s="85"/>
      <c r="G58" s="85"/>
      <c r="H58" s="84"/>
      <c r="I58" s="85"/>
      <c r="J58" s="88"/>
      <c r="K58" s="89"/>
      <c r="L58" s="78"/>
      <c r="M58" s="91"/>
    </row>
    <row r="59" spans="1:14" ht="21.95" customHeight="1">
      <c r="A59" s="84"/>
      <c r="B59" s="90"/>
      <c r="C59" s="85"/>
      <c r="D59" s="85"/>
      <c r="E59" s="85"/>
      <c r="F59" s="85"/>
      <c r="G59" s="85"/>
      <c r="H59" s="84"/>
      <c r="I59" s="85"/>
      <c r="J59" s="88"/>
      <c r="K59" s="89"/>
      <c r="L59" s="78"/>
      <c r="M59" s="91"/>
    </row>
    <row r="60" spans="1:14" ht="21.95" customHeight="1">
      <c r="A60" s="84"/>
      <c r="B60" s="90"/>
      <c r="C60" s="85"/>
      <c r="D60" s="85"/>
      <c r="E60" s="85"/>
      <c r="F60" s="85"/>
      <c r="G60" s="85"/>
      <c r="H60" s="84"/>
      <c r="I60" s="85"/>
      <c r="J60" s="88"/>
      <c r="K60" s="89"/>
      <c r="L60" s="78"/>
      <c r="M60" s="91"/>
    </row>
    <row r="61" spans="1:14" ht="21.95" customHeight="1">
      <c r="A61" s="84"/>
      <c r="B61" s="90"/>
      <c r="C61" s="85"/>
      <c r="D61" s="85"/>
      <c r="E61" s="85"/>
      <c r="F61" s="85"/>
      <c r="G61" s="85"/>
      <c r="H61" s="84"/>
      <c r="I61" s="85"/>
      <c r="J61" s="88"/>
      <c r="K61" s="89"/>
      <c r="L61" s="78"/>
      <c r="M61" s="91"/>
    </row>
    <row r="62" spans="1:14" ht="21.95" customHeight="1">
      <c r="A62" s="84"/>
      <c r="B62" s="90"/>
      <c r="C62" s="85"/>
      <c r="D62" s="85"/>
      <c r="E62" s="85"/>
      <c r="F62" s="85"/>
      <c r="G62" s="85"/>
      <c r="H62" s="84"/>
      <c r="I62" s="85"/>
      <c r="J62" s="88"/>
      <c r="K62" s="89"/>
      <c r="L62" s="78"/>
      <c r="M62" s="91"/>
    </row>
    <row r="63" spans="1:14" ht="21.95" customHeight="1">
      <c r="A63" s="84"/>
      <c r="B63" s="90"/>
      <c r="C63" s="85"/>
      <c r="D63" s="85"/>
      <c r="E63" s="85"/>
      <c r="F63" s="85"/>
      <c r="G63" s="85"/>
      <c r="H63" s="84"/>
      <c r="I63" s="85"/>
      <c r="J63" s="88"/>
      <c r="K63" s="89"/>
      <c r="L63" s="78"/>
      <c r="M63" s="91"/>
    </row>
    <row r="64" spans="1:14" ht="21.95" customHeight="1">
      <c r="A64" s="84"/>
      <c r="B64" s="90"/>
      <c r="C64" s="85"/>
      <c r="D64" s="85"/>
      <c r="E64" s="85"/>
      <c r="F64" s="85"/>
      <c r="G64" s="85"/>
      <c r="H64" s="84"/>
      <c r="I64" s="85"/>
      <c r="J64" s="88"/>
      <c r="K64" s="89"/>
      <c r="L64" s="78"/>
      <c r="M64" s="91"/>
    </row>
    <row r="65" spans="1:13" ht="21.95" customHeight="1">
      <c r="A65" s="84"/>
      <c r="B65" s="90"/>
      <c r="C65" s="85"/>
      <c r="D65" s="85"/>
      <c r="E65" s="85"/>
      <c r="F65" s="85"/>
      <c r="G65" s="85"/>
      <c r="H65" s="84"/>
      <c r="I65" s="85"/>
      <c r="J65" s="88"/>
      <c r="K65" s="89"/>
      <c r="L65" s="78"/>
      <c r="M65" s="91"/>
    </row>
    <row r="66" spans="1:13" ht="21.95" customHeight="1">
      <c r="A66" s="84"/>
      <c r="B66" s="90"/>
      <c r="C66" s="85"/>
      <c r="D66" s="85"/>
      <c r="E66" s="85"/>
      <c r="F66" s="85"/>
      <c r="G66" s="85"/>
      <c r="H66" s="84"/>
      <c r="I66" s="85"/>
      <c r="J66" s="88"/>
      <c r="K66" s="89"/>
      <c r="L66" s="78"/>
      <c r="M66" s="91"/>
    </row>
    <row r="67" spans="1:13" ht="21.95" customHeight="1">
      <c r="A67" s="84"/>
      <c r="B67" s="90"/>
      <c r="C67" s="85"/>
      <c r="D67" s="85"/>
      <c r="E67" s="85"/>
      <c r="F67" s="85"/>
      <c r="G67" s="85"/>
      <c r="H67" s="84"/>
      <c r="I67" s="85"/>
      <c r="J67" s="88"/>
      <c r="K67" s="89"/>
      <c r="L67" s="78"/>
      <c r="M67" s="91"/>
    </row>
    <row r="68" spans="1:13" ht="21.95" customHeight="1">
      <c r="A68" s="84"/>
      <c r="B68" s="90"/>
      <c r="C68" s="85"/>
      <c r="D68" s="85"/>
      <c r="E68" s="85"/>
      <c r="F68" s="85"/>
      <c r="G68" s="85"/>
      <c r="H68" s="84"/>
      <c r="I68" s="85"/>
      <c r="J68" s="88"/>
      <c r="K68" s="89"/>
      <c r="L68" s="78"/>
      <c r="M68" s="91"/>
    </row>
    <row r="69" spans="1:13" ht="21.95" customHeight="1">
      <c r="A69" s="84"/>
      <c r="B69" s="90"/>
      <c r="C69" s="85"/>
      <c r="D69" s="85"/>
      <c r="E69" s="85"/>
      <c r="F69" s="85"/>
      <c r="G69" s="85"/>
      <c r="H69" s="84"/>
      <c r="I69" s="85"/>
      <c r="J69" s="88"/>
      <c r="K69" s="89"/>
      <c r="L69" s="78"/>
      <c r="M69" s="91"/>
    </row>
    <row r="70" spans="1:13" ht="21.95" customHeight="1">
      <c r="A70" s="84"/>
      <c r="B70" s="90"/>
      <c r="C70" s="85"/>
      <c r="D70" s="85"/>
      <c r="E70" s="85"/>
      <c r="F70" s="85"/>
      <c r="G70" s="85"/>
      <c r="H70" s="84"/>
      <c r="I70" s="85"/>
      <c r="J70" s="88"/>
      <c r="K70" s="89"/>
      <c r="L70" s="78"/>
      <c r="M70" s="91"/>
    </row>
    <row r="71" spans="1:13" ht="21.95" customHeight="1">
      <c r="A71" s="84"/>
      <c r="B71" s="90"/>
      <c r="C71" s="85"/>
      <c r="D71" s="85"/>
      <c r="E71" s="85"/>
      <c r="F71" s="85"/>
      <c r="G71" s="85"/>
      <c r="H71" s="84"/>
      <c r="I71" s="85"/>
      <c r="J71" s="88"/>
      <c r="K71" s="89"/>
      <c r="L71" s="78"/>
      <c r="M71" s="91"/>
    </row>
    <row r="72" spans="1:13" ht="21.95" customHeight="1">
      <c r="A72" s="84"/>
      <c r="B72" s="90"/>
      <c r="C72" s="85"/>
      <c r="D72" s="85"/>
      <c r="E72" s="85"/>
      <c r="F72" s="85"/>
      <c r="G72" s="85"/>
      <c r="H72" s="84"/>
      <c r="I72" s="85"/>
      <c r="J72" s="88"/>
      <c r="K72" s="89"/>
      <c r="L72" s="78"/>
      <c r="M72" s="91"/>
    </row>
    <row r="73" spans="1:13" ht="21.95" customHeight="1">
      <c r="A73" s="84"/>
      <c r="B73" s="90"/>
      <c r="C73" s="85"/>
      <c r="D73" s="85"/>
      <c r="E73" s="85"/>
      <c r="F73" s="85"/>
      <c r="G73" s="85"/>
      <c r="H73" s="84"/>
      <c r="I73" s="85"/>
      <c r="J73" s="88"/>
      <c r="K73" s="89"/>
      <c r="L73" s="78"/>
      <c r="M73" s="91"/>
    </row>
    <row r="74" spans="1:13" ht="21.95" customHeight="1">
      <c r="A74" s="84"/>
      <c r="B74" s="90"/>
      <c r="C74" s="85"/>
      <c r="D74" s="85"/>
      <c r="E74" s="85"/>
      <c r="F74" s="85"/>
      <c r="G74" s="85"/>
      <c r="H74" s="84"/>
      <c r="I74" s="85"/>
      <c r="J74" s="88"/>
      <c r="K74" s="89"/>
      <c r="L74" s="78"/>
      <c r="M74" s="91"/>
    </row>
    <row r="75" spans="1:13" ht="21.95" customHeight="1">
      <c r="A75" s="84"/>
      <c r="B75" s="90"/>
      <c r="C75" s="85"/>
      <c r="D75" s="85"/>
      <c r="E75" s="85"/>
      <c r="F75" s="85"/>
      <c r="G75" s="85"/>
      <c r="H75" s="84"/>
      <c r="I75" s="85"/>
      <c r="J75" s="88"/>
      <c r="K75" s="89"/>
      <c r="L75" s="78"/>
      <c r="M75" s="91"/>
    </row>
    <row r="76" spans="1:13" ht="21.95" customHeight="1">
      <c r="A76" s="84"/>
      <c r="B76" s="90"/>
      <c r="C76" s="85"/>
      <c r="D76" s="85"/>
      <c r="E76" s="85"/>
      <c r="F76" s="85"/>
      <c r="G76" s="85"/>
      <c r="H76" s="84"/>
      <c r="I76" s="85"/>
      <c r="J76" s="88"/>
      <c r="K76" s="89"/>
      <c r="L76" s="78"/>
      <c r="M76" s="91"/>
    </row>
    <row r="77" spans="1:13" ht="21.95" customHeight="1">
      <c r="A77" s="84"/>
      <c r="B77" s="90"/>
      <c r="C77" s="85"/>
      <c r="D77" s="85"/>
      <c r="E77" s="85"/>
      <c r="F77" s="85"/>
      <c r="G77" s="85"/>
      <c r="H77" s="84"/>
      <c r="I77" s="85"/>
      <c r="J77" s="88"/>
      <c r="K77" s="89"/>
      <c r="L77" s="78"/>
      <c r="M77" s="91"/>
    </row>
    <row r="78" spans="1:13" ht="21.95" customHeight="1">
      <c r="A78" s="84"/>
      <c r="B78" s="90"/>
      <c r="C78" s="85"/>
      <c r="D78" s="85"/>
      <c r="E78" s="85"/>
      <c r="F78" s="85"/>
      <c r="G78" s="85"/>
      <c r="H78" s="84"/>
      <c r="I78" s="85"/>
      <c r="J78" s="88"/>
      <c r="K78" s="89"/>
      <c r="L78" s="78"/>
      <c r="M78" s="91"/>
    </row>
    <row r="79" spans="1:13" ht="21.95" customHeight="1">
      <c r="A79" s="84"/>
      <c r="B79" s="90"/>
      <c r="C79" s="85"/>
      <c r="D79" s="85"/>
      <c r="E79" s="85"/>
      <c r="F79" s="85"/>
      <c r="G79" s="85"/>
      <c r="H79" s="84"/>
      <c r="I79" s="85"/>
      <c r="J79" s="88"/>
      <c r="K79" s="89"/>
      <c r="L79" s="78"/>
      <c r="M79" s="91"/>
    </row>
    <row r="80" spans="1:13" ht="21.95" customHeight="1">
      <c r="A80" s="84"/>
      <c r="B80" s="90"/>
      <c r="C80" s="85"/>
      <c r="D80" s="85"/>
      <c r="E80" s="85"/>
      <c r="F80" s="85"/>
      <c r="G80" s="85"/>
      <c r="H80" s="84"/>
      <c r="I80" s="85"/>
      <c r="J80" s="88"/>
      <c r="K80" s="89"/>
      <c r="L80" s="78"/>
      <c r="M80" s="91"/>
    </row>
    <row r="81" spans="1:13" ht="21.95" customHeight="1">
      <c r="A81" s="84"/>
      <c r="B81" s="90"/>
      <c r="C81" s="85"/>
      <c r="D81" s="85"/>
      <c r="E81" s="85"/>
      <c r="F81" s="85"/>
      <c r="G81" s="85"/>
      <c r="H81" s="84"/>
      <c r="I81" s="85"/>
      <c r="J81" s="88"/>
      <c r="K81" s="89"/>
      <c r="L81" s="78"/>
      <c r="M81" s="91"/>
    </row>
    <row r="82" spans="1:13" ht="21.95" customHeight="1">
      <c r="A82" s="84"/>
      <c r="B82" s="90"/>
      <c r="C82" s="85"/>
      <c r="D82" s="85"/>
      <c r="E82" s="85"/>
      <c r="F82" s="85"/>
      <c r="G82" s="85"/>
      <c r="H82" s="84"/>
      <c r="I82" s="85"/>
      <c r="J82" s="88"/>
      <c r="K82" s="89"/>
      <c r="L82" s="78"/>
      <c r="M82" s="91"/>
    </row>
    <row r="83" spans="1:13" ht="21.95" customHeight="1">
      <c r="A83" s="84"/>
      <c r="B83" s="90"/>
      <c r="C83" s="85"/>
      <c r="D83" s="85"/>
      <c r="E83" s="85"/>
      <c r="F83" s="85"/>
      <c r="G83" s="85"/>
      <c r="H83" s="84"/>
      <c r="I83" s="85"/>
      <c r="J83" s="88"/>
      <c r="K83" s="89"/>
      <c r="L83" s="78"/>
      <c r="M83" s="91"/>
    </row>
    <row r="84" spans="1:13" ht="21.95" customHeight="1">
      <c r="A84" s="84"/>
      <c r="B84" s="90"/>
      <c r="C84" s="85"/>
      <c r="D84" s="85"/>
      <c r="E84" s="85"/>
      <c r="F84" s="85"/>
      <c r="G84" s="85"/>
      <c r="H84" s="84"/>
      <c r="I84" s="85"/>
      <c r="J84" s="88"/>
      <c r="K84" s="89"/>
      <c r="L84" s="78"/>
      <c r="M84" s="91"/>
    </row>
    <row r="85" spans="1:13" ht="21.95" customHeight="1">
      <c r="A85" s="84"/>
      <c r="B85" s="90"/>
      <c r="C85" s="85"/>
      <c r="D85" s="85"/>
      <c r="E85" s="85"/>
      <c r="F85" s="85"/>
      <c r="G85" s="85"/>
      <c r="H85" s="84"/>
      <c r="I85" s="85"/>
      <c r="J85" s="88"/>
      <c r="K85" s="89"/>
      <c r="L85" s="78"/>
      <c r="M85" s="91"/>
    </row>
    <row r="86" spans="1:13" ht="21.95" customHeight="1">
      <c r="A86" s="84"/>
      <c r="B86" s="90"/>
      <c r="C86" s="85"/>
      <c r="D86" s="85"/>
      <c r="E86" s="85"/>
      <c r="F86" s="85"/>
      <c r="G86" s="85"/>
      <c r="H86" s="84"/>
      <c r="I86" s="85"/>
      <c r="J86" s="88"/>
      <c r="K86" s="89"/>
      <c r="L86" s="78"/>
      <c r="M86" s="91"/>
    </row>
    <row r="87" spans="1:13" ht="21.95" customHeight="1">
      <c r="A87" s="84"/>
      <c r="B87" s="90"/>
      <c r="C87" s="85"/>
      <c r="D87" s="85"/>
      <c r="E87" s="85"/>
      <c r="F87" s="85"/>
      <c r="G87" s="85"/>
      <c r="H87" s="84"/>
      <c r="I87" s="85"/>
      <c r="J87" s="88"/>
      <c r="K87" s="89"/>
      <c r="L87" s="78"/>
      <c r="M87" s="91"/>
    </row>
    <row r="88" spans="1:13" ht="21.95" customHeight="1">
      <c r="A88" s="84"/>
      <c r="B88" s="90"/>
      <c r="C88" s="85"/>
      <c r="D88" s="85"/>
      <c r="E88" s="85"/>
      <c r="F88" s="85"/>
      <c r="G88" s="85"/>
      <c r="H88" s="84"/>
      <c r="I88" s="85"/>
      <c r="J88" s="88"/>
      <c r="K88" s="89"/>
      <c r="L88" s="78"/>
      <c r="M88" s="91"/>
    </row>
    <row r="89" spans="1:13" ht="21.95" customHeight="1">
      <c r="A89" s="84"/>
      <c r="B89" s="90"/>
      <c r="C89" s="85"/>
      <c r="D89" s="85"/>
      <c r="E89" s="85"/>
      <c r="F89" s="85"/>
      <c r="G89" s="85"/>
      <c r="H89" s="84"/>
      <c r="I89" s="85"/>
      <c r="J89" s="88"/>
      <c r="K89" s="89"/>
      <c r="L89" s="78"/>
      <c r="M89" s="91"/>
    </row>
    <row r="90" spans="1:13" ht="21.95" customHeight="1">
      <c r="A90" s="84"/>
      <c r="B90" s="90"/>
      <c r="C90" s="85"/>
      <c r="D90" s="85"/>
      <c r="E90" s="85"/>
      <c r="F90" s="85"/>
      <c r="G90" s="85"/>
      <c r="H90" s="84"/>
      <c r="I90" s="85"/>
      <c r="J90" s="88"/>
      <c r="K90" s="89"/>
      <c r="L90" s="78"/>
      <c r="M90" s="91"/>
    </row>
    <row r="91" spans="1:13" ht="21.95" customHeight="1">
      <c r="A91" s="84"/>
      <c r="B91" s="90"/>
      <c r="C91" s="85"/>
      <c r="D91" s="85"/>
      <c r="E91" s="85"/>
      <c r="F91" s="85"/>
      <c r="G91" s="85"/>
      <c r="H91" s="84"/>
      <c r="I91" s="85"/>
      <c r="J91" s="88"/>
      <c r="K91" s="89"/>
      <c r="L91" s="78"/>
      <c r="M91" s="91"/>
    </row>
    <row r="92" spans="1:13" ht="21.95" customHeight="1">
      <c r="A92" s="84"/>
      <c r="B92" s="90"/>
      <c r="C92" s="85"/>
      <c r="D92" s="85"/>
      <c r="E92" s="85"/>
      <c r="F92" s="85"/>
      <c r="G92" s="85"/>
      <c r="H92" s="84"/>
      <c r="I92" s="85"/>
      <c r="J92" s="88"/>
      <c r="K92" s="89"/>
      <c r="L92" s="78"/>
      <c r="M92" s="91"/>
    </row>
    <row r="93" spans="1:13" ht="21.95" customHeight="1">
      <c r="A93" s="84"/>
      <c r="B93" s="90"/>
      <c r="C93" s="85"/>
      <c r="D93" s="85"/>
      <c r="E93" s="85"/>
      <c r="F93" s="85"/>
      <c r="G93" s="85"/>
      <c r="H93" s="84"/>
      <c r="I93" s="85"/>
      <c r="J93" s="88"/>
      <c r="K93" s="89"/>
      <c r="L93" s="78"/>
      <c r="M93" s="91"/>
    </row>
    <row r="94" spans="1:13" ht="21.95" customHeight="1">
      <c r="A94" s="84"/>
      <c r="B94" s="90"/>
      <c r="C94" s="85"/>
      <c r="D94" s="85"/>
      <c r="E94" s="85"/>
      <c r="F94" s="85"/>
      <c r="G94" s="85"/>
      <c r="H94" s="84"/>
      <c r="I94" s="85"/>
      <c r="J94" s="88"/>
      <c r="K94" s="89"/>
      <c r="L94" s="78"/>
      <c r="M94" s="91"/>
    </row>
    <row r="95" spans="1:13" ht="21.95" customHeight="1">
      <c r="A95" s="84"/>
      <c r="B95" s="90"/>
      <c r="C95" s="85"/>
      <c r="D95" s="85"/>
      <c r="E95" s="85"/>
      <c r="F95" s="85"/>
      <c r="G95" s="85"/>
      <c r="H95" s="84"/>
      <c r="I95" s="85"/>
      <c r="J95" s="88"/>
      <c r="K95" s="89"/>
      <c r="L95" s="78"/>
      <c r="M95" s="91"/>
    </row>
    <row r="96" spans="1:13" ht="21.95" customHeight="1">
      <c r="A96" s="84"/>
      <c r="B96" s="90"/>
      <c r="C96" s="85"/>
      <c r="D96" s="85"/>
      <c r="E96" s="85"/>
      <c r="F96" s="85"/>
      <c r="G96" s="85"/>
      <c r="H96" s="84"/>
      <c r="I96" s="85"/>
      <c r="J96" s="88"/>
      <c r="K96" s="89"/>
      <c r="L96" s="78"/>
      <c r="M96" s="91"/>
    </row>
    <row r="97" spans="1:13" ht="21.95" customHeight="1">
      <c r="A97" s="84"/>
      <c r="B97" s="90"/>
      <c r="C97" s="85"/>
      <c r="D97" s="85"/>
      <c r="E97" s="85"/>
      <c r="F97" s="85"/>
      <c r="G97" s="85"/>
      <c r="H97" s="84"/>
      <c r="I97" s="85"/>
      <c r="J97" s="88"/>
      <c r="K97" s="89"/>
      <c r="L97" s="78"/>
      <c r="M97" s="91"/>
    </row>
    <row r="98" spans="1:13" ht="21.95" customHeight="1">
      <c r="A98" s="84"/>
      <c r="B98" s="90"/>
      <c r="C98" s="85"/>
      <c r="D98" s="85"/>
      <c r="E98" s="85"/>
      <c r="F98" s="85"/>
      <c r="G98" s="85"/>
      <c r="H98" s="84"/>
      <c r="I98" s="85"/>
      <c r="J98" s="88"/>
      <c r="K98" s="89"/>
      <c r="L98" s="78"/>
      <c r="M98" s="91"/>
    </row>
    <row r="99" spans="1:13" ht="21.95" customHeight="1">
      <c r="A99" s="84"/>
      <c r="B99" s="90"/>
      <c r="C99" s="85"/>
      <c r="D99" s="85"/>
      <c r="E99" s="85"/>
      <c r="F99" s="85"/>
      <c r="G99" s="85"/>
      <c r="H99" s="84"/>
      <c r="I99" s="85"/>
      <c r="J99" s="88"/>
      <c r="K99" s="89"/>
      <c r="L99" s="78"/>
      <c r="M99" s="91"/>
    </row>
    <row r="100" spans="1:13" ht="21.95" customHeight="1">
      <c r="A100" s="84"/>
      <c r="B100" s="90"/>
      <c r="C100" s="85"/>
      <c r="D100" s="85"/>
      <c r="E100" s="85"/>
      <c r="F100" s="85"/>
      <c r="G100" s="85"/>
      <c r="H100" s="84"/>
      <c r="I100" s="85"/>
      <c r="J100" s="88"/>
      <c r="K100" s="89"/>
      <c r="L100" s="78"/>
      <c r="M100" s="91"/>
    </row>
    <row r="101" spans="1:13" ht="21.95" customHeight="1">
      <c r="A101" s="84"/>
      <c r="B101" s="90"/>
      <c r="C101" s="85"/>
      <c r="D101" s="85"/>
      <c r="E101" s="85"/>
      <c r="F101" s="85"/>
      <c r="G101" s="85"/>
      <c r="H101" s="84"/>
      <c r="I101" s="85"/>
      <c r="J101" s="88"/>
      <c r="K101" s="89"/>
      <c r="L101" s="78"/>
      <c r="M101" s="91"/>
    </row>
    <row r="102" spans="1:13" ht="21.95" customHeight="1">
      <c r="A102" s="84"/>
      <c r="B102" s="90"/>
      <c r="C102" s="85"/>
      <c r="D102" s="85"/>
      <c r="E102" s="85"/>
      <c r="F102" s="85"/>
      <c r="G102" s="85"/>
      <c r="H102" s="84"/>
      <c r="I102" s="85"/>
      <c r="J102" s="88"/>
      <c r="K102" s="89"/>
      <c r="L102" s="78"/>
      <c r="M102" s="91"/>
    </row>
    <row r="103" spans="1:13" ht="21.95" customHeight="1">
      <c r="A103" s="84"/>
      <c r="B103" s="90"/>
      <c r="C103" s="85"/>
      <c r="D103" s="85"/>
      <c r="E103" s="85"/>
      <c r="F103" s="85"/>
      <c r="G103" s="85"/>
      <c r="H103" s="84"/>
      <c r="I103" s="85"/>
      <c r="J103" s="88"/>
      <c r="K103" s="89"/>
      <c r="L103" s="78"/>
      <c r="M103" s="91"/>
    </row>
    <row r="104" spans="1:13" ht="21.95" customHeight="1">
      <c r="A104" s="84"/>
      <c r="B104" s="90"/>
      <c r="C104" s="85"/>
      <c r="D104" s="85"/>
      <c r="E104" s="85"/>
      <c r="F104" s="85"/>
      <c r="G104" s="85"/>
      <c r="H104" s="84"/>
      <c r="I104" s="85"/>
      <c r="J104" s="88"/>
      <c r="K104" s="89"/>
      <c r="L104" s="78"/>
      <c r="M104" s="91"/>
    </row>
    <row r="105" spans="1:13" ht="21.95" customHeight="1">
      <c r="A105" s="84"/>
      <c r="B105" s="90"/>
      <c r="C105" s="85"/>
      <c r="D105" s="85"/>
      <c r="E105" s="85"/>
      <c r="F105" s="85"/>
      <c r="G105" s="85"/>
      <c r="H105" s="84"/>
      <c r="I105" s="85"/>
      <c r="J105" s="88"/>
      <c r="K105" s="89"/>
      <c r="L105" s="78"/>
      <c r="M105" s="91"/>
    </row>
    <row r="106" spans="1:13" ht="21.95" customHeight="1">
      <c r="A106" s="84"/>
      <c r="B106" s="90"/>
      <c r="C106" s="85"/>
      <c r="D106" s="85"/>
      <c r="E106" s="85"/>
      <c r="F106" s="85"/>
      <c r="G106" s="85"/>
      <c r="H106" s="84"/>
      <c r="I106" s="85"/>
      <c r="J106" s="88"/>
      <c r="K106" s="89"/>
      <c r="L106" s="78"/>
      <c r="M106" s="91"/>
    </row>
    <row r="107" spans="1:13" ht="21.95" customHeight="1">
      <c r="A107" s="84"/>
      <c r="B107" s="90"/>
      <c r="C107" s="85"/>
      <c r="D107" s="85"/>
      <c r="E107" s="85"/>
      <c r="F107" s="85"/>
      <c r="G107" s="85"/>
      <c r="H107" s="84"/>
      <c r="I107" s="85"/>
      <c r="J107" s="88"/>
      <c r="K107" s="89"/>
      <c r="L107" s="78"/>
      <c r="M107" s="91"/>
    </row>
    <row r="108" spans="1:13" ht="21.95" customHeight="1">
      <c r="A108" s="84"/>
      <c r="B108" s="90"/>
      <c r="C108" s="85"/>
      <c r="D108" s="85"/>
      <c r="E108" s="85"/>
      <c r="F108" s="85"/>
      <c r="G108" s="85"/>
      <c r="H108" s="84"/>
      <c r="I108" s="85"/>
      <c r="J108" s="88"/>
      <c r="K108" s="89"/>
      <c r="L108" s="78"/>
      <c r="M108" s="91"/>
    </row>
    <row r="109" spans="1:13" ht="21.95" customHeight="1">
      <c r="A109" s="84"/>
      <c r="B109" s="90"/>
      <c r="C109" s="85"/>
      <c r="D109" s="85"/>
      <c r="E109" s="85"/>
      <c r="F109" s="85"/>
      <c r="G109" s="85"/>
      <c r="H109" s="84"/>
      <c r="I109" s="85"/>
      <c r="J109" s="88"/>
      <c r="K109" s="89"/>
      <c r="L109" s="78"/>
      <c r="M109" s="91"/>
    </row>
    <row r="110" spans="1:13" ht="21.95" customHeight="1">
      <c r="A110" s="84"/>
      <c r="B110" s="90"/>
      <c r="C110" s="85"/>
      <c r="D110" s="85"/>
      <c r="E110" s="85"/>
      <c r="F110" s="85"/>
      <c r="G110" s="85"/>
      <c r="H110" s="84"/>
      <c r="I110" s="85"/>
      <c r="J110" s="88"/>
      <c r="K110" s="89"/>
      <c r="L110" s="78"/>
      <c r="M110" s="91"/>
    </row>
    <row r="111" spans="1:13" ht="21.95" customHeight="1">
      <c r="A111" s="84"/>
      <c r="B111" s="90"/>
      <c r="C111" s="85"/>
      <c r="D111" s="85"/>
      <c r="E111" s="85"/>
      <c r="F111" s="85"/>
      <c r="G111" s="85"/>
      <c r="H111" s="84"/>
      <c r="I111" s="85"/>
      <c r="J111" s="88"/>
      <c r="K111" s="89"/>
      <c r="L111" s="78"/>
      <c r="M111" s="91"/>
    </row>
    <row r="112" spans="1:13" ht="21.95" customHeight="1">
      <c r="A112" s="84"/>
      <c r="B112" s="90"/>
      <c r="C112" s="85"/>
      <c r="D112" s="85"/>
      <c r="E112" s="85"/>
      <c r="F112" s="85"/>
      <c r="G112" s="85"/>
      <c r="H112" s="84"/>
      <c r="I112" s="85"/>
      <c r="J112" s="88"/>
      <c r="K112" s="89"/>
      <c r="L112" s="78"/>
      <c r="M112" s="91"/>
    </row>
    <row r="113" spans="1:16" ht="21.95" customHeight="1">
      <c r="A113" s="84"/>
      <c r="B113" s="90"/>
      <c r="C113" s="85"/>
      <c r="D113" s="85"/>
      <c r="E113" s="85"/>
      <c r="F113" s="85"/>
      <c r="G113" s="85"/>
      <c r="H113" s="84"/>
      <c r="I113" s="85"/>
      <c r="J113" s="88"/>
      <c r="K113" s="89"/>
      <c r="L113" s="78"/>
      <c r="M113" s="91"/>
    </row>
    <row r="114" spans="1:16" ht="21.95" customHeight="1">
      <c r="A114" s="84"/>
      <c r="B114" s="90"/>
      <c r="C114" s="85"/>
      <c r="D114" s="85"/>
      <c r="E114" s="85"/>
      <c r="F114" s="85"/>
      <c r="G114" s="85"/>
      <c r="H114" s="84"/>
      <c r="I114" s="85"/>
      <c r="J114" s="88"/>
      <c r="K114" s="89"/>
      <c r="L114" s="78"/>
      <c r="M114" s="91"/>
    </row>
    <row r="115" spans="1:16" ht="21.95" customHeight="1">
      <c r="A115" s="84"/>
      <c r="B115" s="90"/>
      <c r="C115" s="85"/>
      <c r="D115" s="85"/>
      <c r="E115" s="85"/>
      <c r="F115" s="85"/>
      <c r="G115" s="85"/>
      <c r="H115" s="84"/>
      <c r="I115" s="85"/>
      <c r="J115" s="88"/>
      <c r="K115" s="89"/>
      <c r="L115" s="78"/>
      <c r="M115" s="91"/>
    </row>
    <row r="116" spans="1:16" ht="21.95" customHeight="1">
      <c r="A116" s="84"/>
      <c r="B116" s="90"/>
      <c r="C116" s="85"/>
      <c r="D116" s="85"/>
      <c r="E116" s="85"/>
      <c r="F116" s="85"/>
      <c r="G116" s="85"/>
      <c r="H116" s="84"/>
      <c r="I116" s="85"/>
      <c r="J116" s="88"/>
      <c r="K116" s="89"/>
      <c r="L116" s="78"/>
      <c r="M116" s="91"/>
    </row>
    <row r="117" spans="1:16" ht="21.95" customHeight="1">
      <c r="A117" s="84"/>
      <c r="B117" s="90"/>
      <c r="C117" s="85"/>
      <c r="D117" s="85"/>
      <c r="E117" s="85"/>
      <c r="F117" s="85"/>
      <c r="G117" s="85"/>
      <c r="H117" s="84"/>
      <c r="I117" s="85"/>
      <c r="J117" s="88"/>
      <c r="K117" s="89"/>
      <c r="L117" s="78"/>
      <c r="M117" s="91"/>
    </row>
    <row r="118" spans="1:16" ht="21.95" customHeight="1">
      <c r="A118" s="84"/>
      <c r="B118" s="90"/>
      <c r="C118" s="85"/>
      <c r="D118" s="85"/>
      <c r="E118" s="85"/>
      <c r="F118" s="85"/>
      <c r="G118" s="85"/>
      <c r="H118" s="84"/>
      <c r="I118" s="85"/>
      <c r="J118" s="88"/>
      <c r="K118" s="89"/>
      <c r="L118" s="78"/>
      <c r="M118" s="91"/>
    </row>
    <row r="119" spans="1:16" ht="21.95" customHeight="1">
      <c r="A119" s="84"/>
      <c r="B119" s="90"/>
      <c r="C119" s="85"/>
      <c r="D119" s="85"/>
      <c r="E119" s="85"/>
      <c r="F119" s="85"/>
      <c r="G119" s="85"/>
      <c r="H119" s="84"/>
      <c r="I119" s="85"/>
      <c r="J119" s="88"/>
      <c r="K119" s="89"/>
      <c r="L119" s="78"/>
      <c r="M119" s="91"/>
      <c r="N119" s="10"/>
      <c r="O119" s="10"/>
      <c r="P119" s="53"/>
    </row>
    <row r="120" spans="1:16" ht="21.95" customHeight="1">
      <c r="A120" s="84"/>
      <c r="B120" s="90"/>
      <c r="C120" s="85"/>
      <c r="D120" s="85"/>
      <c r="E120" s="85"/>
      <c r="F120" s="85"/>
      <c r="G120" s="85"/>
      <c r="H120" s="84"/>
      <c r="I120" s="85"/>
      <c r="J120" s="88"/>
      <c r="K120" s="89"/>
      <c r="L120" s="78"/>
      <c r="M120" s="91"/>
      <c r="N120" s="10"/>
      <c r="O120" s="10"/>
      <c r="P120" s="53"/>
    </row>
    <row r="121" spans="1:16" ht="21.95" customHeight="1">
      <c r="A121" s="84"/>
      <c r="B121" s="90"/>
      <c r="C121" s="85"/>
      <c r="D121" s="85"/>
      <c r="E121" s="85"/>
      <c r="F121" s="85"/>
      <c r="G121" s="85"/>
      <c r="H121" s="84"/>
      <c r="I121" s="85"/>
      <c r="J121" s="88"/>
      <c r="K121" s="89"/>
      <c r="L121" s="78"/>
      <c r="M121" s="91"/>
      <c r="N121" s="10"/>
      <c r="O121" s="10"/>
      <c r="P121" s="53"/>
    </row>
    <row r="122" spans="1:16" ht="21.95" customHeight="1">
      <c r="A122" s="84"/>
      <c r="B122" s="90"/>
      <c r="C122" s="85"/>
      <c r="D122" s="85"/>
      <c r="E122" s="85"/>
      <c r="F122" s="85"/>
      <c r="G122" s="85"/>
      <c r="H122" s="84"/>
      <c r="I122" s="85"/>
      <c r="J122" s="88"/>
      <c r="K122" s="89"/>
      <c r="L122" s="78"/>
      <c r="M122" s="91"/>
      <c r="N122" s="10"/>
      <c r="O122" s="10"/>
      <c r="P122" s="53"/>
    </row>
    <row r="123" spans="1:16" ht="21.95" customHeight="1">
      <c r="A123" s="84"/>
      <c r="B123" s="90"/>
      <c r="C123" s="85"/>
      <c r="D123" s="85"/>
      <c r="E123" s="85"/>
      <c r="F123" s="85"/>
      <c r="G123" s="85"/>
      <c r="H123" s="84"/>
      <c r="I123" s="85"/>
      <c r="J123" s="88"/>
      <c r="K123" s="89"/>
      <c r="L123" s="78"/>
      <c r="M123" s="91"/>
      <c r="N123" s="10"/>
      <c r="O123" s="10"/>
      <c r="P123" s="53"/>
    </row>
    <row r="124" spans="1:16" ht="21.95" customHeight="1">
      <c r="A124" s="84"/>
      <c r="B124" s="90"/>
      <c r="C124" s="85"/>
      <c r="D124" s="85"/>
      <c r="E124" s="85"/>
      <c r="F124" s="85"/>
      <c r="G124" s="85"/>
      <c r="H124" s="84"/>
      <c r="I124" s="85"/>
      <c r="J124" s="88"/>
      <c r="K124" s="89"/>
      <c r="L124" s="78"/>
      <c r="M124" s="91"/>
      <c r="N124" s="10"/>
      <c r="O124" s="10"/>
      <c r="P124" s="53"/>
    </row>
    <row r="125" spans="1:16" ht="21.95" customHeight="1">
      <c r="A125" s="84"/>
      <c r="B125" s="90"/>
      <c r="C125" s="85"/>
      <c r="D125" s="85"/>
      <c r="E125" s="85"/>
      <c r="F125" s="85"/>
      <c r="G125" s="85"/>
      <c r="H125" s="84"/>
      <c r="I125" s="85"/>
      <c r="J125" s="88"/>
      <c r="K125" s="89"/>
      <c r="L125" s="78"/>
      <c r="M125" s="91"/>
      <c r="N125" s="10"/>
      <c r="O125" s="10"/>
      <c r="P125" s="53"/>
    </row>
    <row r="126" spans="1:16" ht="21.95" customHeight="1">
      <c r="A126" s="84"/>
      <c r="B126" s="90"/>
      <c r="C126" s="85"/>
      <c r="D126" s="85"/>
      <c r="E126" s="85"/>
      <c r="F126" s="85"/>
      <c r="G126" s="85"/>
      <c r="H126" s="84"/>
      <c r="I126" s="85"/>
      <c r="J126" s="88"/>
      <c r="K126" s="89"/>
      <c r="L126" s="78"/>
      <c r="M126" s="91"/>
    </row>
    <row r="127" spans="1:16" ht="21.95" customHeight="1">
      <c r="A127" s="84"/>
      <c r="B127" s="90"/>
      <c r="C127" s="85"/>
      <c r="D127" s="85"/>
      <c r="E127" s="85"/>
      <c r="F127" s="85"/>
      <c r="G127" s="85"/>
      <c r="H127" s="84"/>
      <c r="I127" s="85"/>
      <c r="J127" s="88"/>
      <c r="K127" s="89"/>
      <c r="L127" s="78"/>
      <c r="M127" s="91"/>
    </row>
    <row r="128" spans="1:16" ht="21.95" customHeight="1">
      <c r="A128" s="84"/>
      <c r="B128" s="90"/>
      <c r="C128" s="85"/>
      <c r="D128" s="85"/>
      <c r="E128" s="85"/>
      <c r="F128" s="85"/>
      <c r="G128" s="85"/>
      <c r="H128" s="84"/>
      <c r="I128" s="85"/>
      <c r="J128" s="88"/>
      <c r="K128" s="89"/>
      <c r="L128" s="84"/>
      <c r="M128" s="91"/>
    </row>
  </sheetData>
  <sheetProtection selectLockedCells="1"/>
  <protectedRanges>
    <protectedRange password="CE28" sqref="H4:I4 H2 B2" name="ช่วง1_2"/>
    <protectedRange password="CE28" sqref="B8" name="ช่วง1_1"/>
    <protectedRange password="CE28" sqref="B13" name="ช่วง1_4"/>
    <protectedRange password="CE28" sqref="B41" name="ช่วง1_5"/>
    <protectedRange password="CE28" sqref="B10:B11" name="ช่วง1_6"/>
    <protectedRange password="CE28" sqref="B15" name="ช่วง1_7"/>
    <protectedRange password="CE28" sqref="B17" name="ช่วง1_8"/>
    <protectedRange password="CE28" sqref="B25" name="ช่วง1_9"/>
    <protectedRange password="CE28" sqref="B19" name="ช่วง1_10"/>
    <protectedRange password="CE28" sqref="B43" name="ช่วง1_11"/>
    <protectedRange password="CE28" sqref="B31" name="ช่วง1_12"/>
    <protectedRange password="CE28" sqref="B33" name="ช่วง1_13"/>
    <protectedRange password="CE28" sqref="B48" name="ช่วง1_14"/>
    <protectedRange password="CE28" sqref="B23" name="ช่วง1_15"/>
    <protectedRange password="CE28" sqref="B44" name="ช่วง1_16"/>
    <protectedRange password="CE28" sqref="B22" name="ช่วง1"/>
  </protectedRanges>
  <mergeCells count="5">
    <mergeCell ref="C2:D2"/>
    <mergeCell ref="E2:M2"/>
    <mergeCell ref="B5:C5"/>
    <mergeCell ref="J4:K4"/>
    <mergeCell ref="B4:C4"/>
  </mergeCells>
  <phoneticPr fontId="11" type="noConversion"/>
  <dataValidations count="11">
    <dataValidation type="list" errorStyle="warning" allowBlank="1" showInputMessage="1" showErrorMessage="1" errorTitle="ข้อมูลไม่ถูกต้อง" error="กรุณาเลือกตามรายการที่กำหนดเท่านั้น" sqref="WBV48 WLR48 WVN48 H48 JD48 SZ48 ACV48 AMR48 AWN48 BGJ48 BQF48 CAB48 CJX48 CTT48 DDP48 DNL48 DXH48 EHD48 EQZ48 FAV48 FKR48 FUN48 GEJ48 GOF48 GYB48 HHX48 HRT48 IBP48 ILL48 IVH48 JFD48 JOZ48 JYV48 KIR48 KSN48 LCJ48 LMF48 LWB48 MFX48 MPT48 MZP48 NJL48 NTH48 ODD48 OMZ48 OWV48 PGR48 PQN48 QAJ48 QKF48 QUB48 RDX48 RNT48 RXP48 SHL48 SRH48 TBD48 TKZ48 TUV48 UER48 UON48 UYJ48 VIF48 VSB48 WBX48 WLT48 WVP48 JB48 SX48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3:WBV44 VRZ43:VRZ44 VID43:VID44 UYH43:UYH44 UOL43:UOL44 UEP43:UEP44 TUT43:TUT44 TKX43:TKX44 TBB43:TBB44 SRF43:SRF44 SHJ43:SHJ44 RXN43:RXN44 RNR43:RNR44 RDV43:RDV44 QTZ43:QTZ44 QKD43:QKD44 QAH43:QAH44 PQL43:PQL44 PGP43:PGP44 OWT43:OWT44 OMX43:OMX44 ODB43:ODB44 NTF43:NTF44 NJJ43:NJJ44 MZN43:MZN44 MPR43:MPR44 MFV43:MFV44 LVZ43:LVZ44 LMD43:LMD44 LCH43:LCH44 KSL43:KSL44 KIP43:KIP44 JYT43:JYT44 JOX43:JOX44 JFB43:JFB44 IVF43:IVF44 ILJ43:ILJ44 IBN43:IBN44 HRR43:HRR44 HHV43:HHV44 GXZ43:GXZ44 GOD43:GOD44 GEH43:GEH44 FUL43:FUL44 FKP43:FKP44 FAT43:FAT44 EQX43:EQX44 EHB43:EHB44 DXF43:DXF44 DNJ43:DNJ44 DDN43:DDN44 CTR43:CTR44 CJV43:CJV44 BZZ43:BZZ44 BQD43:BQD44 BGH43:BGH44 AWL43:AWL44 AMP43:AMP44 ACT43:ACT44 SX43:SX44 JB43:JB44 WVP43:WVP44 WLT43:WLT44 WBX43:WBX44 VSB43:VSB44 VIF43:VIF44 UYJ43:UYJ44 UON43:UON44 UER43:UER44 TUV43:TUV44 TKZ43:TKZ44 TBD43:TBD44 SRH43:SRH44 SHL43:SHL44 RXP43:RXP44 RNT43:RNT44 RDX43:RDX44 QUB43:QUB44 QKF43:QKF44 QAJ43:QAJ44 PQN43:PQN44 PGR43:PGR44 OWV43:OWV44 OMZ43:OMZ44 ODD43:ODD44 NTH43:NTH44 NJL43:NJL44 MZP43:MZP44 MPT43:MPT44 MFX43:MFX44 LWB43:LWB44 LMF43:LMF44 LCJ43:LCJ44 KSN43:KSN44 KIR43:KIR44 JYV43:JYV44 JOZ43:JOZ44 JFD43:JFD44 IVH43:IVH44 ILL43:ILL44 IBP43:IBP44 HRT43:HRT44 HHX43:HHX44 GYB43:GYB44 GOF43:GOF44 GEJ43:GEJ44 FUN43:FUN44 FKR43:FKR44 FAV43:FAV44 EQZ43:EQZ44 EHD43:EHD44 DXH43:DXH44 DNL43:DNL44 DDP43:DDP44 CTT43:CTT44 CJX43:CJX44 CAB43:CAB44 BQF43:BQF44 BGJ43:BGJ44 AWN43:AWN44 AMR43:AMR44 ACV43:ACV44 SZ43:SZ44 JD43:JD44 H43:H44 WVN43:WVN44 WVN46 H46 JD46 SZ46 ACV46 AMR46 AWN46 BGJ46 BQF46 CAB46 CJX46 CTT46 DDP46 DNL46 DXH46 EHD46 EQZ46 FAV46 FKR46 FUN46 GEJ46 GOF46 GYB46 HHX46 HRT46 IBP46 ILL46 IVH46 JFD46 JOZ46 JYV46 KIR46 KSN46 LCJ46 LMF46 LWB46 MFX46 MPT46 MZP46 NJL46 NTH46 ODD46 OMZ46 OWV46 PGR46 PQN46 QAJ46 QKF46 QUB46 RDX46 RNT46 RXP46 SHL46 SRH46 TBD46 TKZ46 TUV46 UER46 UON46 UYJ46 VIF46 VSB46 WBX46 WLT46 WVP46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1 H41 JD41 SZ41 ACV41 AMR41 AWN41 BGJ41 BQF41 CAB41 CJX41 CTT41 DDP41 DNL41 DXH41 EHD41 EQZ41 FAV41 FKR41 FUN41 GEJ41 GOF41 GYB41 HHX41 HRT41 IBP41 ILL41 IVH41 JFD41 JOZ41 JYV41 KIR41 KSN41 LCJ41 LMF41 LWB41 MFX41 MPT41 MZP41 NJL41 NTH41 ODD41 OMZ41 OWV41 PGR41 PQN41 QAJ41 QKF41 QUB41 RDX41 RNT41 RXP41 SHL41 SRH41 TBD41 TKZ41 TUV41 UER41 UON41 UYJ41 VIF41 VSB41 WBX41 WLT41 WVP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LR43:WLR44 WVN23 VID37:VID39 UYH37:UYH39 UOL37:UOL39 UEP37:UEP39 TUT37:TUT39 TKX37:TKX39 TBB37:TBB39 SRF37:SRF39 SHJ37:SHJ39 RXN37:RXN39 RNR37:RNR39 RDV37:RDV39 QTZ37:QTZ39 QKD37:QKD39 QAH37:QAH39 PQL37:PQL39 PGP37:PGP39 OWT37:OWT39 OMX37:OMX39 ODB37:ODB39 NTF37:NTF39 NJJ37:NJJ39 MZN37:MZN39 MPR37:MPR39 MFV37:MFV39 LVZ37:LVZ39 LMD37:LMD39 LCH37:LCH39 KSL37:KSL39 KIP37:KIP39 JYT37:JYT39 JOX37:JOX39 JFB37:JFB39 IVF37:IVF39 ILJ37:ILJ39 IBN37:IBN39 HRR37:HRR39 HHV37:HHV39 GXZ37:GXZ39 GOD37:GOD39 GEH37:GEH39 FUL37:FUL39 FKP37:FKP39 FAT37:FAT39 EQX37:EQX39 EHB37:EHB39 DXF37:DXF39 DNJ37:DNJ39 DDN37:DDN39 CTR37:CTR39 CJV37:CJV39 BZZ37:BZZ39 BQD37:BQD39 BGH37:BGH39 AWL37:AWL39 AMP37:AMP39 ACT37:ACT39 SX37:SX39 JB37:JB39 WVP37:WVP39 WLT37:WLT39 WBX37:WBX39 VSB37:VSB39 VIF37:VIF39 UYJ37:UYJ39 UON37:UON39 UER37:UER39 TUV37:TUV39 TKZ37:TKZ39 TBD37:TBD39 SRH37:SRH39 SHL37:SHL39 RXP37:RXP39 RNT37:RNT39 RDX37:RDX39 QUB37:QUB39 QKF37:QKF39 QAJ37:QAJ39 PQN37:PQN39 PGR37:PGR39 OWV37:OWV39 OMZ37:OMZ39 ODD37:ODD39 NTH37:NTH39 NJL37:NJL39 MZP37:MZP39 MPT37:MPT39 MFX37:MFX39 LWB37:LWB39 LMF37:LMF39 LCJ37:LCJ39 KSN37:KSN39 KIR37:KIR39 JYV37:JYV39 JOZ37:JOZ39 JFD37:JFD39 IVH37:IVH39 ILL37:ILL39 IBP37:IBP39 HRT37:HRT39 HHX37:HHX39 GYB37:GYB39 GOF37:GOF39 GEJ37:GEJ39 FUN37:FUN39 FKR37:FKR39 FAV37:FAV39 EQZ37:EQZ39 EHD37:EHD39 DXH37:DXH39 DNL37:DNL39 DDP37:DDP39 CTT37:CTT39 CJX37:CJX39 CAB37:CAB39 BQF37:BQF39 BGJ37:BGJ39 AWN37:AWN39 AMR37:AMR39 ACV37:ACV39 SZ37:SZ39 JD37:JD39 H37:H39 WVN37:WVN39 VRZ37:VRZ39 WLR37:WLR39 WBV37:WBV39 WBV35 VRZ35 VID35 UYH35 UOL35 UEP35 TUT35 TKX35 TBB35 SRF35 SHJ35 RXN35 RNR35 RDV35 QTZ35 QKD35 QAH35 PQL35 PGP35 OWT35 OMX35 ODB35 NTF35 NJJ35 MZN35 MPR35 MFV35 LVZ35 LMD35 LCH35 KSL35 KIP35 JYT35 JOX35 JFB35 IVF35 ILJ35 IBN35 HRR35 HHV35 GXZ35 GOD35 GEH35 FUL35 FKP35 FAT35 EQX35 EHB35 DXF35 DNJ35 DDN35 CTR35 CJV35 BZZ35 BQD35 BGH35 AWL35 AMP35 ACT35 SX35 JB35 WVP35 WLT35 WBX35 VSB35 VIF35 UYJ35 UON35 UER35 TUV35 TKZ35 TBD35 SRH35 SHL35 RXP35 RNT35 RDX35 QUB35 QKF35 QAJ35 PQN35 PGR35 OWV35 OMZ35 ODD35 NTH35 NJL35 MZP35 MPT35 MFX35 LWB35 LMF35 LCJ35 KSN35 KIR35 JYV35 JOZ35 JFD35 IVH35 ILL35 IBP35 HRT35 HHX35 GYB35 GOF35 GEJ35 FUN35 FKR35 FAV35 EQZ35 EHD35 DXH35 DNL35 DDP35 CTT35 CJX35 CAB35 BQF35 BGJ35 AWN35 AMR35 ACV35 SZ35 JD35 H35 WVN35 WLR35 WLR33 WBV33 VRZ33 VID33 UYH33 UOL33 UEP33 TUT33 TKX33 TBB33 SRF33 SHJ33 RXN33 RNR33 RDV33 QTZ33 QKD33 QAH33 PQL33 PGP33 OWT33 OMX33 ODB33 NTF33 NJJ33 MZN33 MPR33 MFV33 LVZ33 LMD33 LCH33 KSL33 KIP33 JYT33 JOX33 JFB33 IVF33 ILJ33 IBN33 HRR33 HHV33 GXZ33 GOD33 GEH33 FUL33 FKP33 FAT33 EQX33 EHB33 DXF33 DNJ33 DDN33 CTR33 CJV33 BZZ33 BQD33 BGH33 AWL33 AMP33 ACT33 SX33 JB33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JD33 H33 WVN33 WLR31 WBV31 VRZ31 VID31 UYH31 UOL31 UEP31 TUT31 TKX31 TBB31 SRF31 SHJ31 RXN31 RNR31 RDV31 QTZ31 QKD31 QAH31 PQL31 PGP31 OWT31 OMX31 ODB31 NTF31 NJJ31 MZN31 MPR31 MFV31 LVZ31 LMD31 LCH31 KSL31 KIP31 JYT31 JOX31 JFB31 IVF31 ILJ31 IBN31 HRR31 HHV31 GXZ31 GOD31 GEH31 FUL31 FKP31 FAT31 EQX31 EHB31 DXF31 DNJ31 DDN31 CTR31 CJV31 BZZ31 BQD31 BGH31 AWL31 AMP31 ACT31 SX31 JB31 WVP31 WLT31 WBX31 VSB31 VIF31 UYJ31 UON31 UER31 TUV31 TKZ31 TBD31 SRH31 SHL31 RXP31 RNT31 RDX31 QUB31 QKF31 QAJ31 PQN31 PGR31 OWV31 OMZ31 ODD31 NTH31 NJL31 MZP31 MPT31 MFX31 LWB31 LMF31 LCJ31 KSN31 KIR31 JYV31 JOZ31 JFD31 IVH31 ILL31 IBP31 HRT31 HHX31 GYB31 GOF31 GEJ31 FUN31 FKR31 FAV31 EQZ31 EHD31 DXH31 DNL31 DDP31 CTT31 CJX31 CAB31 BQF31 BGJ31 AWN31 AMR31 ACV31 SZ31 JD31 H31 WVN31 WLR29 WBV29 VRZ29 VID29 UYH29 UOL29 UEP29 TUT29 TKX29 TBB29 SRF29 SHJ29 RXN29 RNR29 RDV29 QTZ29 QKD29 QAH29 PQL29 PGP29 OWT29 OMX29 ODB29 NTF29 NJJ29 MZN29 MPR29 MFV29 LVZ29 LMD29 LCH29 KSL29 KIP29 JYT29 JOX29 JFB29 IVF29 ILJ29 IBN29 HRR29 HHV29 GXZ29 GOD29 GEH29 FUL29 FKP29 FAT29 EQX29 EHB29 DXF29 DNJ29 DDN29 CTR29 CJV29 BZZ29 BQD29 BGH29 AWL29 AMP29 ACT29 SX29 JB29 WVP29 WLT29 WBX29 VSB29 VIF29 UYJ29 UON29 UER29 TUV29 TKZ29 TBD29 SRH29 SHL29 RXP29 RNT29 RDX29 QUB29 QKF29 QAJ29 PQN29 PGR29 OWV29 OMZ29 ODD29 NTH29 NJL29 MZP29 MPT29 MFX29 LWB29 LMF29 LCJ29 KSN29 KIR29 JYV29 JOZ29 JFD29 IVH29 ILL29 IBP29 HRT29 HHX29 GYB29 GOF29 GEJ29 FUN29 FKR29 FAV29 EQZ29 EHD29 DXH29 DNL29 DDP29 CTT29 CJX29 CAB29 BQF29 BGJ29 AWN29 AMR29 ACV29 SZ29 JD29 H29 H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H8 WLR19 WBV19 VRZ19 VID19 UYH19 UOL19 UEP19 TUT19 TKX19 TBB19 SRF19 SHJ19 RXN19 RNR19 RDV19 QTZ19 QKD19 QAH19 PQL19 PGP19 OWT19 OMX19 ODB19 NTF19 NJJ19 MZN19 MPR19 MFV19 LVZ19 LMD19 LCH19 KSL19 KIP19 JYT19 JOX19 JFB19 IVF19 ILJ19 IBN19 HRR19 HHV19 GXZ19 GOD19 GEH19 FUL19 FKP19 FAT19 EQX19 EHB19 DXF19 DNJ19 DDN19 CTR19 CJV19 BZZ19 BQD19 BGH19 AWL19 AMP19 ACT19 SX19 JB19 WVP19 WLT19 WBX19 VSB19 VIF19 UYJ19 UON19 UER19 TUV19 TKZ19 TBD19 SRH19 SHL19 RXP19 RNT19 RDX19 QUB19 QKF19 QAJ19 PQN19 PGR19 OWV19 OMZ19 ODD19 NTH19 NJL19 MZP19 MPT19 MFX19 LWB19 LMF19 LCJ19 KSN19 KIR19 JYV19 JOZ19 JFD19 IVH19 ILL19 IBP19 HRT19 HHX19 GYB19 GOF19 GEJ19 FUN19 FKR19 FAV19 EQZ19 EHD19 DXH19 DNL19 DDP19 CTT19 CJX19 CAB19 BQF19 BGJ19 AWN19 AMR19 ACV19 SZ19 JD19 H19 WVN19 WVN17 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LR15 WBV15 VRZ15 VID15 UYH15 UOL15 UEP15 TUT15 TKX15 TBB15 SRF15 SHJ15 RXN15 RNR15 RDV15 QTZ15 QKD15 QAH15 PQL15 PGP15 OWT15 OMX15 ODB15 NTF15 NJJ15 MZN15 MPR15 MFV15 LVZ15 LMD15 LCH15 KSL15 KIP15 JYT15 JOX15 JFB15 IVF15 ILJ15 IBN15 HRR15 HHV15 GXZ15 GOD15 GEH15 FUL15 FKP15 FAT15 EQX15 EHB15 DXF15 DNJ15 DDN15 CTR15 CJV15 BZZ15 BQD15 BGH15 AWL15 AMP15 ACT15 SX15 JB15 WVP15 WLT15 WBX15 VSB15 VIF15 UYJ15 UON15 UER15 TUV15 TKZ15 TBD15 SRH15 SHL15 RXP15 RNT15 RDX15 QUB15 QKF15 QAJ15 PQN15 PGR15 OWV15 OMZ15 ODD15 NTH15 NJL15 MZP15 MPT15 MFX15 LWB15 LMF15 LCJ15 KSN15 KIR15 JYV15 JOZ15 JFD15 IVH15 ILL15 IBP15 HRT15 HHX15 GYB15 GOF15 GEJ15 FUN15 FKR15 FAV15 EQZ15 EHD15 DXH15 DNL15 DDP15 CTT15 CJX15 CAB15 BQF15 BGJ15 AWN15 AMR15 ACV15 SZ15 JD15 H15 WVN15 H10:H11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B10:JB11 SX10:SX11 ACT10:ACT11 AMP10:AMP11 AWL10:AWL11 BGH10:BGH11 BQD10:BQD11 BZZ10:BZZ11 CJV10:CJV11 CTR10:CTR11 DDN10:DDN11 DNJ10:DNJ11 DXF10:DXF11 EHB10:EHB11 EQX10:EQX11 FAT10:FAT11 FKP10:FKP11 FUL10:FUL11 GEH10:GEH11 GOD10:GOD11 GXZ10:GXZ11 HHV10:HHV11 HRR10:HRR11 IBN10:IBN11 ILJ10:ILJ11 IVF10:IVF11 JFB10:JFB11 JOX10:JOX11 JYT10:JYT11 KIP10:KIP11 KSL10:KSL11 LCH10:LCH11 LMD10:LMD11 LVZ10:LVZ11 MFV10:MFV11 MPR10:MPR11 MZN10:MZN11 NJJ10:NJJ11 NTF10:NTF11 ODB10:ODB11 OMX10:OMX11 OWT10:OWT11 PGP10:PGP11 PQL10:PQL11 QAH10:QAH11 QKD10:QKD11 QTZ10:QTZ11 RDV10:RDV11 RNR10:RNR11 RXN10:RXN11 SHJ10:SHJ11 SRF10:SRF11 TBB10:TBB11 TKX10:TKX11 TUT10:TUT11 UEP10:UEP11 UOL10:UOL11 UYH10:UYH11 VID10:VID11 VRZ10:VRZ11 WBV10:WBV11 WLR10:WLR11 WVN8 WVN10:WVN11 WLR13 WBV13 VRZ13 VID13 UYH13 UOL13 UEP13 TUT13 TKX13 TBB13 SRF13 SHJ13 RXN13 RNR13 RDV13 QTZ13 QKD13 QAH13 PQL13 PGP13 OWT13 OMX13 ODB13 NTF13 NJJ13 MZN13 MPR13 MFV13 LVZ13 LMD13 LCH13 KSL13 KIP13 JYT13 JOX13 JFB13 IVF13 ILJ13 IBN13 HRR13 HHV13 GXZ13 GOD13 GEH13 FUL13 FKP13 FAT13 EQX13 EHB13 DXF13 DNJ13 DDN13 CTR13 CJV13 BZZ13 BQD13 BGH13 AWL13 AMP13 ACT13 SX13 JB13 WVP13 WLT13 WBX13 VSB13 VIF13 UYJ13 UON13 UER13 TUV13 TKZ13 TBD13 SRH13 SHL13 RXP13 RNT13 RDX13 QUB13 QKF13 QAJ13 PQN13 PGR13 OWV13 OMZ13 ODD13 NTH13 NJL13 MZP13 MPT13 MFX13 LWB13 LMF13 LCJ13 KSN13 KIR13 JYV13 JOZ13 JFD13 IVH13 ILL13 IBP13 HRT13 HHX13 GYB13 GOF13 GEJ13 FUN13 FKR13 FAV13 EQZ13 EHD13 DXH13 DNL13 DDP13 CTT13 CJX13 CAB13 BQF13 BGJ13 AWN13 AMR13 ACV13 SZ13 JD13 H13 WVN13 WLR8 WBV8 VRZ8 VID8 UYH8 UOL8 UEP8 TUT8 TKX8 TBB8 SRF8 SHJ8 RXN8 RNR8 RDV8 QTZ8 QKD8 QAH8 PQL8 PGP8 OWT8 OMX8 ODB8 NTF8 NJJ8 MZN8 MPR8 MFV8 LVZ8 LMD8 LCH8 KSL8 KIP8 JYT8 JOX8 JFB8 IVF8 ILJ8 IBN8 HRR8 HHV8 GXZ8 GOD8 GEH8 FUL8 FKP8 FAT8 EQX8 EHB8 DXF8 DNJ8 DDN8 CTR8 CJV8 BZZ8 BQD8 BGH8 AWL8 AMP8 ACT8 SX8 JB8 WVP8 WLT8 WBX8 VSB8 VIF8 UYJ8 UON8 UER8 TUV8 TKZ8 TBD8 SRH8 SHL8 RXP8 RNT8 RDX8 QUB8 QKF8 QAJ8 PQN8 PGR8 OWV8 OMZ8 ODD8 NTH8 NJL8 MZP8 MPT8 MFX8 LWB8 LMF8 LCJ8 KSN8 KIR8 JYV8 JOZ8 JFD8 IVH8 ILL8 IBP8 HRT8 HHX8 GYB8 GOF8 GEJ8 FUN8 FKR8 FAV8 EQZ8 EHD8 DXH8 DNL8 DDP8 CTT8 CJX8 CAB8 BQF8 BGJ8 AWN8 AMR8 ACV8 SZ8 JD8 WLR21 WBV21 VRZ21 VID21 UYH21 UOL21 UEP21 TUT21 TKX21 TBB21 SRF21 SHJ21 RXN21 RNR21 RDV21 QTZ21 QKD21 QAH21 PQL21 PGP21 OWT21 OMX21 ODB21 NTF21 NJJ21 MZN21 MPR21 MFV21 LVZ21 LMD21 LCH21 KSL21 KIP21 JYT21 JOX21 JFB21 IVF21 ILJ21 IBN21 HRR21 HHV21 GXZ21 GOD21 GEH21 FUL21 FKP21 FAT21 EQX21 EHB21 DXF21 DNJ21 DDN21 CTR21 CJV21 BZZ21 BQD21 BGH21 AWL21 AMP21 ACT21 SX21 JB21 WVP21 WLT21 WBX21 VSB21 VIF21 UYJ21 UON21 UER21 TUV21 TKZ21 TBD21 SRH21 SHL21 RXP21 RNT21 RDX21 QUB21 QKF21 QAJ21 PQN21 PGR21 OWV21 OMZ21 ODD21 NTH21 NJL21 MZP21 MPT21 MFX21 LWB21 LMF21 LCJ21 KSN21 KIR21 JYV21 JOZ21 JFD21 IVH21 ILL21 IBP21 HRT21 HHX21 GYB21 GOF21 GEJ21 FUN21 FKR21 FAV21 EQZ21 EHD21 DXH21 DNL21 DDP21 CTT21 CJX21 CAB21 BQF21 BGJ21 AWN21 AMR21 ACV21 SZ21 JD21 H21 WVN21 F7:F1022 H25:H27 JD25:JD27 SZ25:SZ27 ACV25:ACV27 AMR25:AMR27 AWN25:AWN27 BGJ25:BGJ27 BQF25:BQF27 CAB25:CAB27 CJX25:CJX27 CTT25:CTT27 DDP25:DDP27 DNL25:DNL27 DXH25:DXH27 EHD25:EHD27 EQZ25:EQZ27 FAV25:FAV27 FKR25:FKR27 FUN25:FUN27 GEJ25:GEJ27 GOF25:GOF27 GYB25:GYB27 HHX25:HHX27 HRT25:HRT27 IBP25:IBP27 ILL25:ILL27 IVH25:IVH27 JFD25:JFD27 JOZ25:JOZ27 JYV25:JYV27 KIR25:KIR27 KSN25:KSN27 LCJ25:LCJ27 LMF25:LMF27 LWB25:LWB27 MFX25:MFX27 MPT25:MPT27 MZP25:MZP27 NJL25:NJL27 NTH25:NTH27 ODD25:ODD27 OMZ25:OMZ27 OWV25:OWV27 PGR25:PGR27 PQN25:PQN27 QAJ25:QAJ27 QKF25:QKF27 QUB25:QUB27 RDX25:RDX27 RNT25:RNT27 RXP25:RXP27 SHL25:SHL27 SRH25:SRH27 TBD25:TBD27 TKZ25:TKZ27 TUV25:TUV27 UER25:UER27 UON25:UON27 UYJ25:UYJ27 VIF25:VIF27 VSB25:VSB27 WBX25:WBX27 WLT25:WLT27 WVP25:WVP27 JB25:JB27 SX25:SX27 ACT25:ACT27 AMP25:AMP27 AWL25:AWL27 BGH25:BGH27 BQD25:BQD27 BZZ25:BZZ27 CJV25:CJV27 CTR25:CTR27 DDN25:DDN27 DNJ25:DNJ27 DXF25:DXF27 EHB25:EHB27 EQX25:EQX27 FAT25:FAT27 FKP25:FKP27 FUL25:FUL27 GEH25:GEH27 GOD25:GOD27 GXZ25:GXZ27 HHV25:HHV27 HRR25:HRR27 IBN25:IBN27 ILJ25:ILJ27 IVF25:IVF27 JFB25:JFB27 JOX25:JOX27 JYT25:JYT27 KIP25:KIP27 KSL25:KSL27 LCH25:LCH27 LMD25:LMD27 LVZ25:LVZ27 MFV25:MFV27 MPR25:MPR27 MZN25:MZN27 NJJ25:NJJ27 NTF25:NTF27 ODB25:ODB27 OMX25:OMX27 OWT25:OWT27 PGP25:PGP27 PQL25:PQL27 QAH25:QAH27 QKD25:QKD27 QTZ25:QTZ27 RDV25:RDV27 RNR25:RNR27 RXN25:RXN27 SHJ25:SHJ27 SRF25:SRF27 TBB25:TBB27 TKX25:TKX27 TUT25:TUT27 UEP25:UEP27 UOL25:UOL27 UYH25:UYH27 VID25:VID27 VRZ25:VRZ27 WBV25:WBV27 WLR25:WLR27 WVN25:WVN27 WVN29">
      <formula1>"ความรู้/ทักษะเฉพาะทางในสายงาน, ภาษา, ภาวะผู้นำ/คุณธรรม/จริยธรรม, จิตอาสา/บริการ, ความรับผิดชอบ/ซื่อสัตย์สุจริต, ทำงานเป็นทีม, คิดค้น/ใช้นวัตกรรมใหม่ๆ, กฎหมาย/กฎระเบียบฯ, การใช้เทคโนโลยี, ทักษะการคิด"</formula1>
    </dataValidation>
    <dataValidation type="list" errorStyle="warning" allowBlank="1" showInputMessage="1" showErrorMessage="1" errorTitle="ข้อมูลไม่ถูกต้อง" error="กรุณาเลือกรายการที่กำหนดเท่านั้น" sqref="WCB48 WLX48 WVT48 JH48 TD48 ACZ48 AMV48 AWR48 BGN48 BQJ48 CAF48 CKB48 CTX48 DDT48 DNP48 DXL48 EHH48 ERD48 FAZ48 FKV48 FUR48 GEN48 GOJ48 GYF48 HIB48 HRX48 IBT48 ILP48 IVL48 JFH48 JPD48 JYZ48 KIV48 KSR48 LCN48 LMJ48 LWF48 MGB48 MPX48 MZT48 NJP48 NTL48 ODH48 OND48 OWZ48 PGV48 PQR48 QAN48 QKJ48 QUF48 REB48 RNX48 RXT48 SHP48 SRL48 TBH48 TLD48 TUZ48 UEV48 UOR48 UYN48 VIJ48 VSF48 WCB43:WCB44 VSF43:VSF44 VIJ43:VIJ44 UYN43:UYN44 UOR43:UOR44 UEV43:UEV44 TUZ43:TUZ44 TLD43:TLD44 TBH43:TBH44 SRL43:SRL44 SHP43:SHP44 RXT43:RXT44 RNX43:RNX44 REB43:REB44 QUF43:QUF44 QKJ43:QKJ44 QAN43:QAN44 PQR43:PQR44 PGV43:PGV44 OWZ43:OWZ44 OND43:OND44 ODH43:ODH44 NTL43:NTL44 NJP43:NJP44 MZT43:MZT44 MPX43:MPX44 MGB43:MGB44 LWF43:LWF44 LMJ43:LMJ44 LCN43:LCN44 KSR43:KSR44 KIV43:KIV44 JYZ43:JYZ44 JPD43:JPD44 JFH43:JFH44 IVL43:IVL44 ILP43:ILP44 IBT43:IBT44 HRX43:HRX44 HIB43:HIB44 GYF43:GYF44 GOJ43:GOJ44 GEN43:GEN44 FUR43:FUR44 FKV43:FKV44 FAZ43:FAZ44 ERD43:ERD44 EHH43:EHH44 DXL43:DXL44 DNP43:DNP44 DDT43:DDT44 CTX43:CTX44 CKB43:CKB44 CAF43:CAF44 BQJ43:BQJ44 BGN43:BGN44 AWR43:AWR44 AMV43:AMV44 ACZ43:ACZ44 TD43:TD44 JH43:JH44 WVT43:WVT44 WVT46 JH46 TD46 ACZ46 AMV46 AWR46 BGN46 BQJ46 CAF46 CKB46 CTX46 DDT46 DNP46 DXL46 EHH46 ERD46 FAZ46 FKV46 FUR46 GEN46 GOJ46 GYF46 HIB46 HRX46 IBT46 ILP46 IVL46 JFH46 JPD46 JYZ46 KIV46 KSR46 LCN46 LMJ46 LWF46 MGB46 MPX46 MZT46 NJP46 NTL46 ODH46 OND46 OWZ46 PGV46 PQR46 QAN46 QKJ46 QUF46 REB46 RNX46 RXT46 SHP46 SRL46 TBH46 TLD46 TUZ46 UEV46 UOR46 UYN46 VIJ46 VSF46 WCB46 WLX46 WVT41 JH41 TD41 ACZ41 AMV41 AWR41 BGN41 BQJ41 CAF41 CKB41 CTX41 DDT41 DNP41 DXL41 EHH41 ERD41 FAZ41 FKV41 FUR41 GEN41 GOJ41 GYF41 HIB41 HRX41 IBT41 ILP41 IVL41 JFH41 JPD41 JYZ41 KIV41 KSR41 LCN41 LMJ41 LWF41 MGB41 MPX41 MZT41 NJP41 NTL41 ODH41 OND41 OWZ41 PGV41 PQR41 QAN41 QKJ41 QUF41 REB41 RNX41 RXT41 SHP41 SRL41 TBH41 TLD41 TUZ41 UEV41 UOR41 UYN41 VIJ41 VSF41 WCB41 WLX41 WLX43:WLX44 WVT23 VIJ37:VIJ39 UYN37:UYN39 UOR37:UOR39 UEV37:UEV39 TUZ37:TUZ39 TLD37:TLD39 TBH37:TBH39 SRL37:SRL39 SHP37:SHP39 RXT37:RXT39 RNX37:RNX39 REB37:REB39 QUF37:QUF39 QKJ37:QKJ39 QAN37:QAN39 PQR37:PQR39 PGV37:PGV39 OWZ37:OWZ39 OND37:OND39 ODH37:ODH39 NTL37:NTL39 NJP37:NJP39 MZT37:MZT39 MPX37:MPX39 MGB37:MGB39 LWF37:LWF39 LMJ37:LMJ39 LCN37:LCN39 KSR37:KSR39 KIV37:KIV39 JYZ37:JYZ39 JPD37:JPD39 JFH37:JFH39 IVL37:IVL39 ILP37:ILP39 IBT37:IBT39 HRX37:HRX39 HIB37:HIB39 GYF37:GYF39 GOJ37:GOJ39 GEN37:GEN39 FUR37:FUR39 FKV37:FKV39 FAZ37:FAZ39 ERD37:ERD39 EHH37:EHH39 DXL37:DXL39 DNP37:DNP39 DDT37:DDT39 CTX37:CTX39 CKB37:CKB39 CAF37:CAF39 BQJ37:BQJ39 BGN37:BGN39 AWR37:AWR39 AMV37:AMV39 ACZ37:ACZ39 TD37:TD39 JH37:JH39 WVT37:WVT39 VSF37:VSF39 WLX37:WLX39 WCB37:WCB39 WCB35 VSF35 VIJ35 UYN35 UOR35 UEV35 TUZ35 TLD35 TBH35 SRL35 SHP35 RXT35 RNX35 REB35 QUF35 QKJ35 QAN35 PQR35 PGV35 OWZ35 OND35 ODH35 NTL35 NJP35 MZT35 MPX35 MGB35 LWF35 LMJ35 LCN35 KSR35 KIV35 JYZ35 JPD35 JFH35 IVL35 ILP35 IBT35 HRX35 HIB35 GYF35 GOJ35 GEN35 FUR35 FKV35 FAZ35 ERD35 EHH35 DXL35 DNP35 DDT35 CTX35 CKB35 CAF35 BQJ35 BGN35 AWR35 AMV35 ACZ35 TD35 JH35 WVT35 WLX35 WLX33 WCB33 VSF33 VIJ33 UYN33 UOR33 UEV33 TUZ33 TLD33 TBH33 SRL33 SHP33 RXT33 RNX33 REB33 QUF33 QKJ33 QAN33 PQR33 PGV33 OWZ33 OND33 ODH33 NTL33 NJP33 MZT33 MPX33 MGB33 LWF33 LMJ33 LCN33 KSR33 KIV33 JYZ33 JPD33 JFH33 IVL33 ILP33 IBT33 HRX33 HIB33 GYF33 GOJ33 GEN33 FUR33 FKV33 FAZ33 ERD33 EHH33 DXL33 DNP33 DDT33 CTX33 CKB33 CAF33 BQJ33 BGN33 AWR33 AMV33 ACZ33 TD33 JH33 WVT33 WLX31 WCB31 VSF31 VIJ31 UYN31 UOR31 UEV31 TUZ31 TLD31 TBH31 SRL31 SHP31 RXT31 RNX31 REB31 QUF31 QKJ31 QAN31 PQR31 PGV31 OWZ31 OND31 ODH31 NTL31 NJP31 MZT31 MPX31 MGB31 LWF31 LMJ31 LCN31 KSR31 KIV31 JYZ31 JPD31 JFH31 IVL31 ILP31 IBT31 HRX31 HIB31 GYF31 GOJ31 GEN31 FUR31 FKV31 FAZ31 ERD31 EHH31 DXL31 DNP31 DDT31 CTX31 CKB31 CAF31 BQJ31 BGN31 AWR31 AMV31 ACZ31 TD31 JH31 WVT31 WLX29 WCB29 VSF29 VIJ29 UYN29 UOR29 UEV29 TUZ29 TLD29 TBH29 SRL29 SHP29 RXT29 RNX29 REB29 QUF29 QKJ29 QAN29 PQR29 PGV29 OWZ29 OND29 ODH29 NTL29 NJP29 MZT29 MPX29 MGB29 LWF29 LMJ29 LCN29 KSR29 KIV29 JYZ29 JPD29 JFH29 IVL29 ILP29 IBT29 HRX29 HIB29 GYF29 GOJ29 GEN29 FUR29 FKV29 FAZ29 ERD29 EHH29 DXL29 DNP29 DDT29 CTX29 CKB29 CAF29 BQJ29 BGN29 AWR29 AMV29 ACZ29 TD29 JH29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JH8 WLX19 WCB19 VSF19 VIJ19 UYN19 UOR19 UEV19 TUZ19 TLD19 TBH19 SRL19 SHP19 RXT19 RNX19 REB19 QUF19 QKJ19 QAN19 PQR19 PGV19 OWZ19 OND19 ODH19 NTL19 NJP19 MZT19 MPX19 MGB19 LWF19 LMJ19 LCN19 KSR19 KIV19 JYZ19 JPD19 JFH19 IVL19 ILP19 IBT19 HRX19 HIB19 GYF19 GOJ19 GEN19 FUR19 FKV19 FAZ19 ERD19 EHH19 DXL19 DNP19 DDT19 CTX19 CKB19 CAF19 BQJ19 BGN19 AWR19 AMV19 ACZ19 TD19 JH19 WVT19 WVT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LX15 WCB15 VSF15 VIJ15 UYN15 UOR15 UEV15 TUZ15 TLD15 TBH15 SRL15 SHP15 RXT15 RNX15 REB15 QUF15 QKJ15 QAN15 PQR15 PGV15 OWZ15 OND15 ODH15 NTL15 NJP15 MZT15 MPX15 MGB15 LWF15 LMJ15 LCN15 KSR15 KIV15 JYZ15 JPD15 JFH15 IVL15 ILP15 IBT15 HRX15 HIB15 GYF15 GOJ15 GEN15 FUR15 FKV15 FAZ15 ERD15 EHH15 DXL15 DNP15 DDT15 CTX15 CKB15 CAF15 BQJ15 BGN15 AWR15 AMV15 ACZ15 TD15 JH15 WVT15 JH10:JH11 TD10:TD11 ACZ10:ACZ11 AMV10:AMV11 AWR10:AWR11 BGN10:BGN11 BQJ10:BQJ11 CAF10:CAF11 CKB10:CKB11 CTX10:CTX11 DDT10:DDT11 DNP10:DNP11 DXL10:DXL11 EHH10:EHH11 ERD10:ERD11 FAZ10:FAZ11 FKV10:FKV11 FUR10:FUR11 GEN10:GEN11 GOJ10:GOJ11 GYF10:GYF11 HIB10:HIB11 HRX10:HRX11 IBT10:IBT11 ILP10:ILP11 IVL10:IVL11 JFH10:JFH11 JPD10:JPD11 JYZ10:JYZ11 KIV10:KIV11 KSR10:KSR11 LCN10:LCN11 LMJ10:LMJ11 LWF10:LWF11 MGB10:MGB11 MPX10:MPX11 MZT10:MZT11 NJP10:NJP11 NTL10:NTL11 ODH10:ODH11 OND10:OND11 OWZ10:OWZ11 PGV10:PGV11 PQR10:PQR11 QAN10:QAN11 QKJ10:QKJ11 QUF10:QUF11 REB10:REB11 RNX10:RNX11 RXT10:RXT11 SHP10:SHP11 SRL10:SRL11 TBH10:TBH11 TLD10:TLD11 TUZ10:TUZ11 UEV10:UEV11 UOR10:UOR11 UYN10:UYN11 VIJ10:VIJ11 VSF10:VSF11 WCB10:WCB11 WLX10:WLX11 WVT8 WVT10:WVT11 WLX13 WCB13 VSF13 VIJ13 UYN13 UOR13 UEV13 TUZ13 TLD13 TBH13 SRL13 SHP13 RXT13 RNX13 REB13 QUF13 QKJ13 QAN13 PQR13 PGV13 OWZ13 OND13 ODH13 NTL13 NJP13 MZT13 MPX13 MGB13 LWF13 LMJ13 LCN13 KSR13 KIV13 JYZ13 JPD13 JFH13 IVL13 ILP13 IBT13 HRX13 HIB13 GYF13 GOJ13 GEN13 FUR13 FKV13 FAZ13 ERD13 EHH13 DXL13 DNP13 DDT13 CTX13 CKB13 CAF13 BQJ13 BGN13 AWR13 AMV13 ACZ13 TD13 JH13 WVT13 WLX8 WCB8 VSF8 VIJ8 UYN8 UOR8 UEV8 TUZ8 TLD8 TBH8 SRL8 SHP8 RXT8 RNX8 REB8 QUF8 QKJ8 QAN8 PQR8 PGV8 OWZ8 OND8 ODH8 NTL8 NJP8 MZT8 MPX8 MGB8 LWF8 LMJ8 LCN8 KSR8 KIV8 JYZ8 JPD8 JFH8 IVL8 ILP8 IBT8 HRX8 HIB8 GYF8 GOJ8 GEN8 FUR8 FKV8 FAZ8 ERD8 EHH8 DXL8 DNP8 DDT8 CTX8 CKB8 CAF8 BQJ8 BGN8 AWR8 AMV8 ACZ8 TD8 WLX21 WCB21 VSF21 VIJ21 UYN21 UOR21 UEV21 TUZ21 TLD21 TBH21 SRL21 SHP21 RXT21 RNX21 REB21 QUF21 QKJ21 QAN21 PQR21 PGV21 OWZ21 OND21 ODH21 NTL21 NJP21 MZT21 MPX21 MGB21 LWF21 LMJ21 LCN21 KSR21 KIV21 JYZ21 JPD21 JFH21 IVL21 ILP21 IBT21 HRX21 HIB21 GYF21 GOJ21 GEN21 FUR21 FKV21 FAZ21 ERD21 EHH21 DXL21 DNP21 DDT21 CTX21 CKB21 CAF21 BQJ21 BGN21 AWR21 AMV21 ACZ21 TD21 JH21 WVT21 L7:L1022 JH25:JH27 TD25:TD27 ACZ25:ACZ27 AMV25:AMV27 AWR25:AWR27 BGN25:BGN27 BQJ25:BQJ27 CAF25:CAF27 CKB25:CKB27 CTX25:CTX27 DDT25:DDT27 DNP25:DNP27 DXL25:DXL27 EHH25:EHH27 ERD25:ERD27 FAZ25:FAZ27 FKV25:FKV27 FUR25:FUR27 GEN25:GEN27 GOJ25:GOJ27 GYF25:GYF27 HIB25:HIB27 HRX25:HRX27 IBT25:IBT27 ILP25:ILP27 IVL25:IVL27 JFH25:JFH27 JPD25:JPD27 JYZ25:JYZ27 KIV25:KIV27 KSR25:KSR27 LCN25:LCN27 LMJ25:LMJ27 LWF25:LWF27 MGB25:MGB27 MPX25:MPX27 MZT25:MZT27 NJP25:NJP27 NTL25:NTL27 ODH25:ODH27 OND25:OND27 OWZ25:OWZ27 PGV25:PGV27 PQR25:PQR27 QAN25:QAN27 QKJ25:QKJ27 QUF25:QUF27 REB25:REB27 RNX25:RNX27 RXT25:RXT27 SHP25:SHP27 SRL25:SRL27 TBH25:TBH27 TLD25:TLD27 TUZ25:TUZ27 UEV25:UEV27 UOR25:UOR27 UYN25:UYN27 VIJ25:VIJ27 VSF25:VSF27 WCB25:WCB27 WLX25:WLX27 WVT25:WVT27 WVT29">
      <formula1>"มี, รอผลฯ, ไม่มี"</formula1>
    </dataValidation>
    <dataValidation type="list" errorStyle="warning" allowBlank="1" showInputMessage="1" showErrorMessage="1" errorTitle="ข้อมูลไม่ถูกต้อง" error="กรุณาเลือกรายการที่กำหนดเท่านั้น" sqref="WCA48 WLW48 WVS48 JI48 TE48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K48 JG48 TC48 ACY48 AMU48 AWQ48 BGM48 BQI48 CAE48 CKA48 CTW48 DDS48 DNO48 DXK48 EHG48 ERC48 FAY48 FKU48 FUQ48 GEM48 GOI48 GYE48 HIA48 HRW48 IBS48 ILO48 IVK48 JFG48 JPC48 JYY48 KIU48 KSQ48 LCM48 LMI48 LWE48 MGA48 MPW48 MZS48 NJO48 NTK48 ODG48 ONC48 OWY48 PGU48 PQQ48 QAM48 QKI48 QUE48 REA48 RNW48 RXS48 SHO48 SRK48 TBG48 TLC48 TUY48 UEU48 UOQ48 UYM48 VII48 VSE48 WCA43:WCA44 VSE43:VSE44 VII43:VII44 UYM43:UYM44 UOQ43:UOQ44 UEU43:UEU44 TUY43:TUY44 TLC43:TLC44 TBG43:TBG44 SRK43:SRK44 SHO43:SHO44 RXS43:RXS44 RNW43:RNW44 REA43:REA44 QUE43:QUE44 QKI43:QKI44 QAM43:QAM44 PQQ43:PQQ44 PGU43:PGU44 OWY43:OWY44 ONC43:ONC44 ODG43:ODG44 NTK43:NTK44 NJO43:NJO44 MZS43:MZS44 MPW43:MPW44 MGA43:MGA44 LWE43:LWE44 LMI43:LMI44 LCM43:LCM44 KSQ43:KSQ44 KIU43:KIU44 JYY43:JYY44 JPC43:JPC44 JFG43:JFG44 IVK43:IVK44 ILO43:ILO44 IBS43:IBS44 HRW43:HRW44 HIA43:HIA44 GYE43:GYE44 GOI43:GOI44 GEM43:GEM44 FUQ43:FUQ44 FKU43:FKU44 FAY43:FAY44 ERC43:ERC44 EHG43:EHG44 DXK43:DXK44 DNO43:DNO44 DDS43:DDS44 CTW43:CTW44 CKA43:CKA44 CAE43:CAE44 BQI43:BQI44 BGM43:BGM44 AWQ43:AWQ44 AMU43:AMU44 ACY43:ACY44 TC43:TC44 JG43:JG44 K43:K44 WVU43:WVU44 WLY43:WLY44 WCC43:WCC44 VSG43:VSG44 VIK43:VIK44 UYO43:UYO44 UOS43:UOS44 UEW43:UEW44 TVA43:TVA44 TLE43:TLE44 TBI43:TBI44 SRM43:SRM44 SHQ43:SHQ44 RXU43:RXU44 RNY43:RNY44 REC43:REC44 QUG43:QUG44 QKK43:QKK44 QAO43:QAO44 PQS43:PQS44 PGW43:PGW44 OXA43:OXA44 ONE43:ONE44 ODI43:ODI44 NTM43:NTM44 NJQ43:NJQ44 MZU43:MZU44 MPY43:MPY44 MGC43:MGC44 LWG43:LWG44 LMK43:LMK44 LCO43:LCO44 KSS43:KSS44 KIW43:KIW44 JZA43:JZA44 JPE43:JPE44 JFI43:JFI44 IVM43:IVM44 ILQ43:ILQ44 IBU43:IBU44 HRY43:HRY44 HIC43:HIC44 GYG43:GYG44 GOK43:GOK44 GEO43:GEO44 FUS43:FUS44 FKW43:FKW44 FBA43:FBA44 ERE43:ERE44 EHI43:EHI44 DXM43:DXM44 DNQ43:DNQ44 DDU43:DDU44 CTY43:CTY44 CKC43:CKC44 CAG43:CAG44 BQK43:BQK44 BGO43:BGO44 AWS43:AWS44 AMW43:AMW44 ADA43:ADA44 TE43:TE44 JI43:JI44 WVS43:WVS44 WVS46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K46 JG46 TC46 ACY46 AMU46 AWQ46 BGM46 BQI46 CAE46 CKA46 CTW46 DDS46 DNO46 DXK46 EHG46 ERC46 FAY46 FKU46 FUQ46 GEM46 GOI46 GYE46 HIA46 HRW46 IBS46 ILO46 IVK46 JFG46 JPC46 JYY46 KIU46 KSQ46 LCM46 LMI46 LWE46 MGA46 MPW46 MZS46 NJO46 NTK46 ODG46 ONC46 OWY46 PGU46 PQQ46 QAM46 QKI46 QUE46 REA46 RNW46 RXS46 SHO46 SRK46 TBG46 TLC46 TUY46 UEU46 UOQ46 UYM46 VII46 VSE46 WCA46 WLW46 WVS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K41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LW43:WLW44 WVS23 VII37:VII39 UYM37:UYM39 UOQ37:UOQ39 UEU37:UEU39 TUY37:TUY39 TLC37:TLC39 TBG37:TBG39 SRK37:SRK39 SHO37:SHO39 RXS37:RXS39 RNW37:RNW39 REA37:REA39 QUE37:QUE39 QKI37:QKI39 QAM37:QAM39 PQQ37:PQQ39 PGU37:PGU39 OWY37:OWY39 ONC37:ONC39 ODG37:ODG39 NTK37:NTK39 NJO37:NJO39 MZS37:MZS39 MPW37:MPW39 MGA37:MGA39 LWE37:LWE39 LMI37:LMI39 LCM37:LCM39 KSQ37:KSQ39 KIU37:KIU39 JYY37:JYY39 JPC37:JPC39 JFG37:JFG39 IVK37:IVK39 ILO37:ILO39 IBS37:IBS39 HRW37:HRW39 HIA37:HIA39 GYE37:GYE39 GOI37:GOI39 GEM37:GEM39 FUQ37:FUQ39 FKU37:FKU39 FAY37:FAY39 ERC37:ERC39 EHG37:EHG39 DXK37:DXK39 DNO37:DNO39 DDS37:DDS39 CTW37:CTW39 CKA37:CKA39 CAE37:CAE39 BQI37:BQI39 BGM37:BGM39 AWQ37:AWQ39 AMU37:AMU39 ACY37:ACY39 TC37:TC39 JG37:JG39 K37:K39 WVU37:WVU39 WLY37:WLY39 WCC37:WCC39 VSG37:VSG39 VIK37:VIK39 UYO37:UYO39 UOS37:UOS39 UEW37:UEW39 TVA37:TVA39 TLE37:TLE39 TBI37:TBI39 SRM37:SRM39 SHQ37:SHQ39 RXU37:RXU39 RNY37:RNY39 REC37:REC39 QUG37:QUG39 QKK37:QKK39 QAO37:QAO39 PQS37:PQS39 PGW37:PGW39 OXA37:OXA39 ONE37:ONE39 ODI37:ODI39 NTM37:NTM39 NJQ37:NJQ39 MZU37:MZU39 MPY37:MPY39 MGC37:MGC39 LWG37:LWG39 LMK37:LMK39 LCO37:LCO39 KSS37:KSS39 KIW37:KIW39 JZA37:JZA39 JPE37:JPE39 JFI37:JFI39 IVM37:IVM39 ILQ37:ILQ39 IBU37:IBU39 HRY37:HRY39 HIC37:HIC39 GYG37:GYG39 GOK37:GOK39 GEO37:GEO39 FUS37:FUS39 FKW37:FKW39 FBA37:FBA39 ERE37:ERE39 EHI37:EHI39 DXM37:DXM39 DNQ37:DNQ39 DDU37:DDU39 CTY37:CTY39 CKC37:CKC39 CAG37:CAG39 BQK37:BQK39 BGO37:BGO39 AWS37:AWS39 AMW37:AMW39 ADA37:ADA39 TE37:TE39 JI37:JI39 WVS37:WVS39 VSE37:VSE39 WLW37:WLW39 WCA37:WCA39 WCA35 VSE35 VII35 UYM35 UOQ35 UEU35 TUY35 TLC35 TBG35 SRK35 SHO35 RXS35 RNW35 REA35 QUE35 QKI35 QAM35 PQQ35 PGU35 OWY35 ONC35 ODG35 NTK35 NJO35 MZS35 MPW35 MGA35 LWE35 LMI35 LCM35 KSQ35 KIU35 JYY35 JPC35 JFG35 IVK35 ILO35 IBS35 HRW35 HIA35 GYE35 GOI35 GEM35 FUQ35 FKU35 FAY35 ERC35 EHG35 DXK35 DNO35 DDS35 CTW35 CKA35 CAE35 BQI35 BGM35 AWQ35 AMU35 ACY35 TC35 JG35 K35 WVU35 WLY35 WCC35 VSG35 VIK35 UYO35 UOS35 UEW35 TVA35 TLE35 TBI35 SRM35 SHQ35 RXU35 RNY35 REC35 QUG35 QKK35 QAO35 PQS35 PGW35 OXA35 ONE35 ODI35 NTM35 NJQ35 MZU35 MPY35 MGC35 LWG35 LMK35 LCO35 KSS35 KIW35 JZA35 JPE35 JFI35 IVM35 ILQ35 IBU35 HRY35 HIC35 GYG35 GOK35 GEO35 FUS35 FKW35 FBA35 ERE35 EHI35 DXM35 DNQ35 DDU35 CTY35 CKC35 CAG35 BQK35 BGO35 AWS35 AMW35 ADA35 TE35 JI35 WVS35 WLW35 WLW33 WCA33 VSE33 VII33 UYM33 UOQ33 UEU33 TUY33 TLC33 TBG33 SRK33 SHO33 RXS33 RNW33 REA33 QUE33 QKI33 QAM33 PQQ33 PGU33 OWY33 ONC33 ODG33 NTK33 NJO33 MZS33 MPW33 MGA33 LWE33 LMI33 LCM33 KSQ33 KIU33 JYY33 JPC33 JFG33 IVK33 ILO33 IBS33 HRW33 HIA33 GYE33 GOI33 GEM33 FUQ33 FKU33 FAY33 ERC33 EHG33 DXK33 DNO33 DDS33 CTW33 CKA33 CAE33 BQI33 BGM33 AWQ33 AMU33 ACY33 TC33 JG33 K33 WVU33 WLY33 WCC33 VSG33 VIK33 UYO33 UOS33 UEW33 TVA33 TLE33 TBI33 SRM33 SHQ33 RXU33 RNY33 REC33 QUG33 QKK33 QAO33 PQS33 PGW33 OXA33 ONE33 ODI33 NTM33 NJQ33 MZU33 MPY33 MGC33 LWG33 LMK33 LCO33 KSS33 KIW33 JZA33 JPE33 JFI33 IVM33 ILQ33 IBU33 HRY33 HIC33 GYG33 GOK33 GEO33 FUS33 FKW33 FBA33 ERE33 EHI33 DXM33 DNQ33 DDU33 CTY33 CKC33 CAG33 BQK33 BGO33 AWS33 AMW33 ADA33 TE33 JI33 WVS33 WLW31 WCA31 VSE31 VII31 UYM31 UOQ31 UEU31 TUY31 TLC31 TBG31 SRK31 SHO31 RXS31 RNW31 REA31 QUE31 QKI31 QAM31 PQQ31 PGU31 OWY31 ONC31 ODG31 NTK31 NJO31 MZS31 MPW31 MGA31 LWE31 LMI31 LCM31 KSQ31 KIU31 JYY31 JPC31 JFG31 IVK31 ILO31 IBS31 HRW31 HIA31 GYE31 GOI31 GEM31 FUQ31 FKU31 FAY31 ERC31 EHG31 DXK31 DNO31 DDS31 CTW31 CKA31 CAE31 BQI31 BGM31 AWQ31 AMU31 ACY31 TC31 JG31 K31 WVU31 WLY31 WCC31 VSG31 VIK31 UYO31 UOS31 UEW31 TVA31 TLE31 TBI31 SRM31 SHQ31 RXU31 RNY31 REC31 QUG31 QKK31 QAO31 PQS31 PGW31 OXA31 ONE31 ODI31 NTM31 NJQ31 MZU31 MPY31 MGC31 LWG31 LMK31 LCO31 KSS31 KIW31 JZA31 JPE31 JFI31 IVM31 ILQ31 IBU31 HRY31 HIC31 GYG31 GOK31 GEO31 FUS31 FKW31 FBA31 ERE31 EHI31 DXM31 DNQ31 DDU31 CTY31 CKC31 CAG31 BQK31 BGO31 AWS31 AMW31 ADA31 TE31 JI31 WVS31 WLW29 WCA29 VSE29 VII29 UYM29 UOQ29 UEU29 TUY29 TLC29 TBG29 SRK29 SHO29 RXS29 RNW29 REA29 QUE29 QKI29 QAM29 PQQ29 PGU29 OWY29 ONC29 ODG29 NTK29 NJO29 MZS29 MPW29 MGA29 LWE29 LMI29 LCM29 KSQ29 KIU29 JYY29 JPC29 JFG29 IVK29 ILO29 IBS29 HRW29 HIA29 GYE29 GOI29 GEM29 FUQ29 FKU29 FAY29 ERC29 EHG29 DXK29 DNO29 DDS29 CTW29 CKA29 CAE29 BQI29 BGM29 AWQ29 AMU29 ACY29 TC29 JG29 K29 WVU29 WLY29 WCC29 VSG29 VIK29 UYO29 UOS29 UEW29 TVA29 TLE29 TBI29 SRM29 SHQ29 RXU29 RNY29 REC29 QUG29 QKK29 QAO29 PQS29 PGW29 OXA29 ONE29 ODI29 NTM29 NJQ29 MZU29 MPY29 MGC29 LWG29 LMK29 LCO29 KSS29 KIW29 JZA29 JPE29 JFI29 IVM29 ILQ29 IBU29 HRY29 HIC29 GYG29 GOK29 GEO29 FUS29 FKW29 FBA29 ERE29 EHI29 DXM29 DNQ29 DDU29 CTY29 CKC29 CAG29 BQK29 BGO29 AWS29 AMW29 ADA29 TE29 JI29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K23 JG2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JI8 WLW19 WCA19 VSE19 VII19 UYM19 UOQ19 UEU19 TUY19 TLC19 TBG19 SRK19 SHO19 RXS19 RNW19 REA19 QUE19 QKI19 QAM19 PQQ19 PGU19 OWY19 ONC19 ODG19 NTK19 NJO19 MZS19 MPW19 MGA19 LWE19 LMI19 LCM19 KSQ19 KIU19 JYY19 JPC19 JFG19 IVK19 ILO19 IBS19 HRW19 HIA19 GYE19 GOI19 GEM19 FUQ19 FKU19 FAY19 ERC19 EHG19 DXK19 DNO19 DDS19 CTW19 CKA19 CAE19 BQI19 BGM19 AWQ19 AMU19 ACY19 TC19 JG19 K19 WVU19 WLY19 WCC19 VSG19 VIK19 UYO19 UOS19 UEW19 TVA19 TLE19 TBI19 SRM19 SHQ19 RXU19 RNY19 REC19 QUG19 QKK19 QAO19 PQS19 PGW19 OXA19 ONE19 ODI19 NTM19 NJQ19 MZU19 MPY19 MGC19 LWG19 LMK19 LCO19 KSS19 KIW19 JZA19 JPE19 JFI19 IVM19 ILQ19 IBU19 HRY19 HIC19 GYG19 GOK19 GEO19 FUS19 FKW19 FBA19 ERE19 EHI19 DXM19 DNQ19 DDU19 CTY19 CKC19 CAG19 BQK19 BGO19 AWS19 AMW19 ADA19 TE19 JI19 WVS19 WVS17 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K17 JG17 TC17 ACY17 AMU17 AWQ17 BGM17 BQI17 CAE17 CKA17 CTW17 DDS17 DNO17 DXK17 EHG17 ERC17 FAY17 FKU17 FUQ17 GEM17 GOI17 GYE17 HIA17 HRW17 IBS17 ILO17 IVK17 JFG17 JPC17 JYY17 KIU17 KSQ17 LCM17 LMI17 LWE17 MGA17 MPW17 MZS17 NJO17 NTK17 ODG17 ONC17 OWY17 PGU17 PQQ17 QAM17 QKI17 QUE17 REA17 RNW17 RXS17 SHO17 SRK17 TBG17 TLC17 TUY17 UEU17 UOQ17 UYM17 VII17 VSE17 WCA17 WLW17 WLW15 WCA15 VSE15 VII15 UYM15 UOQ15 UEU15 TUY15 TLC15 TBG15 SRK15 SHO15 RXS15 RNW15 REA15 QUE15 QKI15 QAM15 PQQ15 PGU15 OWY15 ONC15 ODG15 NTK15 NJO15 MZS15 MPW15 MGA15 LWE15 LMI15 LCM15 KSQ15 KIU15 JYY15 JPC15 JFG15 IVK15 ILO15 IBS15 HRW15 HIA15 GYE15 GOI15 GEM15 FUQ15 FKU15 FAY15 ERC15 EHG15 DXK15 DNO15 DDS15 CTW15 CKA15 CAE15 BQI15 BGM15 AWQ15 AMU15 ACY15 TC15 JG15 K15 WVU15 WLY15 WCC15 VSG15 VIK15 UYO15 UOS15 UEW15 TVA15 TLE15 TBI15 SRM15 SHQ15 RXU15 RNY15 REC15 QUG15 QKK15 QAO15 PQS15 PGW15 OXA15 ONE15 ODI15 NTM15 NJQ15 MZU15 MPY15 MGC15 LWG15 LMK15 LCO15 KSS15 KIW15 JZA15 JPE15 JFI15 IVM15 ILQ15 IBU15 HRY15 HIC15 GYG15 GOK15 GEO15 FUS15 FKW15 FBA15 ERE15 EHI15 DXM15 DNQ15 DDU15 CTY15 CKC15 CAG15 BQK15 BGO15 AWS15 AMW15 ADA15 TE15 JI15 WVS15 JI10:JI11 TE10:TE11 ADA10:ADA11 AMW10:AMW11 AWS10:AWS11 BGO10:BGO11 BQK10:BQK11 CAG10:CAG11 CKC10:CKC11 CTY10:CTY11 DDU10:DDU11 DNQ10:DNQ11 DXM10:DXM11 EHI10:EHI11 ERE10:ERE11 FBA10:FBA11 FKW10:FKW11 FUS10:FUS11 GEO10:GEO11 GOK10:GOK11 GYG10:GYG11 HIC10:HIC11 HRY10:HRY11 IBU10:IBU11 ILQ10:ILQ11 IVM10:IVM11 JFI10:JFI11 JPE10:JPE11 JZA10:JZA11 KIW10:KIW11 KSS10:KSS11 LCO10:LCO11 LMK10:LMK11 LWG10:LWG11 MGC10:MGC11 MPY10:MPY11 MZU10:MZU11 NJQ10:NJQ11 NTM10:NTM11 ODI10:ODI11 ONE10:ONE11 OXA10:OXA11 PGW10:PGW11 PQS10:PQS11 QAO10:QAO11 QKK10:QKK11 QUG10:QUG11 REC10:REC11 RNY10:RNY11 RXU10:RXU11 SHQ10:SHQ11 SRM10:SRM11 TBI10:TBI11 TLE10:TLE11 TVA10:TVA11 UEW10:UEW11 UOS10:UOS11 UYO10:UYO11 VIK10:VIK11 VSG10:VSG11 WCC10:WCC11 WLY10:WLY11 WVU10:WVU11 K10:K11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WVS8 WVS10:WVS11 WLW13 WCA13 VSE13 VII13 UYM13 UOQ13 UEU13 TUY13 TLC13 TBG13 SRK13 SHO13 RXS13 RNW13 REA13 QUE13 QKI13 QAM13 PQQ13 PGU13 OWY13 ONC13 ODG13 NTK13 NJO13 MZS13 MPW13 MGA13 LWE13 LMI13 LCM13 KSQ13 KIU13 JYY13 JPC13 JFG13 IVK13 ILO13 IBS13 HRW13 HIA13 GYE13 GOI13 GEM13 FUQ13 FKU13 FAY13 ERC13 EHG13 DXK13 DNO13 DDS13 CTW13 CKA13 CAE13 BQI13 BGM13 AWQ13 AMU13 ACY13 TC13 JG13 K13 WVU13 WLY13 WCC13 VSG13 VIK13 UYO13 UOS13 UEW13 TVA13 TLE13 TBI13 SRM13 SHQ13 RXU13 RNY13 REC13 QUG13 QKK13 QAO13 PQS13 PGW13 OXA13 ONE13 ODI13 NTM13 NJQ13 MZU13 MPY13 MGC13 LWG13 LMK13 LCO13 KSS13 KIW13 JZA13 JPE13 JFI13 IVM13 ILQ13 IBU13 HRY13 HIC13 GYG13 GOK13 GEO13 FUS13 FKW13 FBA13 ERE13 EHI13 DXM13 DNQ13 DDU13 CTY13 CKC13 CAG13 BQK13 BGO13 AWS13 AMW13 ADA13 TE13 JI13 WVS13 WLW8 WCA8 VSE8 VII8 UYM8 UOQ8 UEU8 TUY8 TLC8 TBG8 SRK8 SHO8 RXS8 RNW8 REA8 QUE8 QKI8 QAM8 PQQ8 PGU8 OWY8 ONC8 ODG8 NTK8 NJO8 MZS8 MPW8 MGA8 LWE8 LMI8 LCM8 KSQ8 KIU8 JYY8 JPC8 JFG8 IVK8 ILO8 IBS8 HRW8 HIA8 GYE8 GOI8 GEM8 FUQ8 FKU8 FAY8 ERC8 EHG8 DXK8 DNO8 DDS8 CTW8 CKA8 CAE8 BQI8 BGM8 AWQ8 AMU8 ACY8 TC8 JG8 K8 WVU8 WLY8 WCC8 VSG8 VIK8 UYO8 UOS8 UEW8 TVA8 TLE8 TBI8 SRM8 SHQ8 RXU8 RNY8 REC8 QUG8 QKK8 QAO8 PQS8 PGW8 OXA8 ONE8 ODI8 NTM8 NJQ8 MZU8 MPY8 MGC8 LWG8 LMK8 LCO8 KSS8 KIW8 JZA8 JPE8 JFI8 IVM8 ILQ8 IBU8 HRY8 HIC8 GYG8 GOK8 GEO8 FUS8 FKW8 FBA8 ERE8 EHI8 DXM8 DNQ8 DDU8 CTY8 CKC8 CAG8 BQK8 BGO8 AWS8 AMW8 ADA8 TE8 WLW21 WCA21 VSE21 VII21 UYM21 UOQ21 UEU21 TUY21 TLC21 TBG21 SRK21 SHO21 RXS21 RNW21 REA21 QUE21 QKI21 QAM21 PQQ21 PGU21 OWY21 ONC21 ODG21 NTK21 NJO21 MZS21 MPW21 MGA21 LWE21 LMI21 LCM21 KSQ21 KIU21 JYY21 JPC21 JFG21 IVK21 ILO21 IBS21 HRW21 HIA21 GYE21 GOI21 GEM21 FUQ21 FKU21 FAY21 ERC21 EHG21 DXK21 DNO21 DDS21 CTW21 CKA21 CAE21 BQI21 BGM21 AWQ21 AMU21 ACY21 TC21 JG21 K21 WVU21 WLY21 WCC21 VSG21 VIK21 UYO21 UOS21 UEW21 TVA21 TLE21 TBI21 SRM21 SHQ21 RXU21 RNY21 REC21 QUG21 QKK21 QAO21 PQS21 PGW21 OXA21 ONE21 ODI21 NTM21 NJQ21 MZU21 MPY21 MGC21 LWG21 LMK21 LCO21 KSS21 KIW21 JZA21 JPE21 JFI21 IVM21 ILQ21 IBU21 HRY21 HIC21 GYG21 GOK21 GEO21 FUS21 FKW21 FBA21 ERE21 EHI21 DXM21 DNQ21 DDU21 CTY21 CKC21 CAG21 BQK21 BGO21 AWS21 AMW21 ADA21 TE21 JI21 WVS21 M7:M1022 JI25:JI27 TE25:TE27 ADA25:ADA27 AMW25:AMW27 AWS25:AWS27 BGO25:BGO27 BQK25:BQK27 CAG25:CAG27 CKC25:CKC27 CTY25:CTY27 DDU25:DDU27 DNQ25:DNQ27 DXM25:DXM27 EHI25:EHI27 ERE25:ERE27 FBA25:FBA27 FKW25:FKW27 FUS25:FUS27 GEO25:GEO27 GOK25:GOK27 GYG25:GYG27 HIC25:HIC27 HRY25:HRY27 IBU25:IBU27 ILQ25:ILQ27 IVM25:IVM27 JFI25:JFI27 JPE25:JPE27 JZA25:JZA27 KIW25:KIW27 KSS25:KSS27 LCO25:LCO27 LMK25:LMK27 LWG25:LWG27 MGC25:MGC27 MPY25:MPY27 MZU25:MZU27 NJQ25:NJQ27 NTM25:NTM27 ODI25:ODI27 ONE25:ONE27 OXA25:OXA27 PGW25:PGW27 PQS25:PQS27 QAO25:QAO27 QKK25:QKK27 QUG25:QUG27 REC25:REC27 RNY25:RNY27 RXU25:RXU27 SHQ25:SHQ27 SRM25:SRM27 TBI25:TBI27 TLE25:TLE27 TVA25:TVA27 UEW25:UEW27 UOS25:UOS27 UYO25:UYO27 VIK25:VIK27 VSG25:VSG27 WCC25:WCC27 WLY25:WLY27 WVU25:WVU27 K25:K27 JG25:JG27 TC25:TC27 ACY25:ACY27 AMU25:AMU27 AWQ25:AWQ27 BGM25:BGM27 BQI25:BQI27 CAE25:CAE27 CKA25:CKA27 CTW25:CTW27 DDS25:DDS27 DNO25:DNO27 DXK25:DXK27 EHG25:EHG27 ERC25:ERC27 FAY25:FAY27 FKU25:FKU27 FUQ25:FUQ27 GEM25:GEM27 GOI25:GOI27 GYE25:GYE27 HIA25:HIA27 HRW25:HRW27 IBS25:IBS27 ILO25:ILO27 IVK25:IVK27 JFG25:JFG27 JPC25:JPC27 JYY25:JYY27 KIU25:KIU27 KSQ25:KSQ27 LCM25:LCM27 LMI25:LMI27 LWE25:LWE27 MGA25:MGA27 MPW25:MPW27 MZS25:MZS27 NJO25:NJO27 NTK25:NTK27 ODG25:ODG27 ONC25:ONC27 OWY25:OWY27 PGU25:PGU27 PQQ25:PQQ27 QAM25:QAM27 QKI25:QKI27 QUE25:QUE27 REA25:REA27 RNW25:RNW27 RXS25:RXS27 SHO25:SHO27 SRK25:SRK27 TBG25:TBG27 TLC25:TLC27 TUY25:TUY27 UEU25:UEU27 UOQ25:UOQ27 UYM25:UYM27 VII25:VII27 VSE25:VSE27 WCA25:WCA27 WLW25:WLW27 WVS25:WVS27 WVS29">
      <formula1>"1, 2"</formula1>
    </dataValidation>
    <dataValidation type="list" errorStyle="warning" allowBlank="1" showInputMessage="1" showErrorMessage="1" errorTitle="ป้อนข้อมูลไม่ถูกต้อง" error="กรุณาเลือกรายการที่กำหนดเท่านั้น" sqref="WBT48:WBU48 WLP48:WLQ48 WVL48:WVM48 E48 IZ48:JA48 SV48:SW48 ACR48:ACS48 AMN48:AMO48 AWJ48:AWK48 BGF48:BGG48 BQB48:BQC48 BZX48:BZY48 CJT48:CJU48 CTP48:CTQ48 DDL48:DDM48 DNH48:DNI48 DXD48:DXE48 EGZ48:EHA48 EQV48:EQW48 FAR48:FAS48 FKN48:FKO48 FUJ48:FUK48 GEF48:GEG48 GOB48:GOC48 GXX48:GXY48 HHT48:HHU48 HRP48:HRQ48 IBL48:IBM48 ILH48:ILI48 IVD48:IVE48 JEZ48:JFA48 JOV48:JOW48 JYR48:JYS48 KIN48:KIO48 KSJ48:KSK48 LCF48:LCG48 LMB48:LMC48 LVX48:LVY48 MFT48:MFU48 MPP48:MPQ48 MZL48:MZM48 NJH48:NJI48 NTD48:NTE48 OCZ48:ODA48 OMV48:OMW48 OWR48:OWS48 PGN48:PGO48 PQJ48:PQK48 QAF48:QAG48 QKB48:QKC48 QTX48:QTY48 RDT48:RDU48 RNP48:RNQ48 RXL48:RXM48 SHH48:SHI48 SRD48:SRE48 TAZ48:TBA48 TKV48:TKW48 TUR48:TUS48 UEN48:UEO48 UOJ48:UOK48 UYF48:UYG48 VIB48:VIC48 VRX48:VRY48 E43:E44 WVL46:WVM46 E46 IZ46:JA46 SV46:SW46 ACR46:ACS46 AMN46:AMO46 AWJ46:AWK46 BGF46:BGG46 BQB46:BQC46 BZX46:BZY46 CJT46:CJU46 CTP46:CTQ46 DDL46:DDM46 DNH46:DNI46 DXD46:DXE46 EGZ46:EHA46 EQV46:EQW46 FAR46:FAS46 FKN46:FKO46 FUJ46:FUK46 GEF46:GEG46 GOB46:GOC46 GXX46:GXY46 HHT46:HHU46 HRP46:HRQ46 IBL46:IBM46 ILH46:ILI46 IVD46:IVE46 JEZ46:JFA46 JOV46:JOW46 JYR46:JYS46 KIN46:KIO46 KSJ46:KSK46 LCF46:LCG46 LMB46:LMC46 LVX46:LVY46 MFT46:MFU46 MPP46:MPQ46 MZL46:MZM46 NJH46:NJI46 NTD46:NTE46 OCZ46:ODA46 OMV46:OMW46 OWR46:OWS46 PGN46:PGO46 PQJ46:PQK46 QAF46:QAG46 QKB46:QKC46 QTX46:QTY46 RDT46:RDU46 RNP46:RNQ46 RXL46:RXM46 SHH46:SHI46 SRD46:SRE46 TAZ46:TBA46 TKV46:TKW46 TUR46:TUS46 UEN46:UEO46 UOJ46:UOK46 UYF46:UYG46 VIB46:VIC46 VRX46:VRY46 WBT46:WBU46 WLP46:WLQ46 WVL41:WVM41 E41 IZ41:JA41 SV41:SW41 ACR41:ACS41 AMN41:AMO41 AWJ41:AWK41 BGF41:BGG41 BQB41:BQC41 BZX41:BZY41 CJT41:CJU41 CTP41:CTQ41 DDL41:DDM41 DNH41:DNI41 DXD41:DXE41 EGZ41:EHA41 EQV41:EQW41 FAR41:FAS41 FKN41:FKO41 FUJ41:FUK41 GEF41:GEG41 GOB41:GOC41 GXX41:GXY41 HHT41:HHU41 HRP41:HRQ41 IBL41:IBM41 ILH41:ILI41 IVD41:IVE41 JEZ41:JFA41 JOV41:JOW41 JYR41:JYS41 KIN41:KIO41 KSJ41:KSK41 LCF41:LCG41 LMB41:LMC41 LVX41:LVY41 MFT41:MFU41 MPP41:MPQ41 MZL41:MZM41 NJH41:NJI41 NTD41:NTE41 OCZ41:ODA41 OMV41:OMW41 OWR41:OWS41 PGN41:PGO41 PQJ41:PQK41 QAF41:QAG41 QKB41:QKC41 QTX41:QTY41 RDT41:RDU41 RNP41:RNQ41 RXL41:RXM41 SHH41:SHI41 SRD41:SRE41 TAZ41:TBA41 TKV41:TKW41 TUR41:TUS41 UEN41:UEO41 UOJ41:UOK41 UYF41:UYG41 VIB41:VIC41 VRX41:VRY41 WBT41:WBU41 WLP41:WLQ41 IZ43:JA44 SV43:SW44 ACR43:ACS44 AMN43:AMO44 AWJ43:AWK44 BGF43:BGG44 BQB43:BQC44 BZX43:BZY44 CJT43:CJU44 CTP43:CTQ44 DDL43:DDM44 DNH43:DNI44 DXD43:DXE44 EGZ43:EHA44 EQV43:EQW44 FAR43:FAS44 FKN43:FKO44 FUJ43:FUK44 GEF43:GEG44 GOB43:GOC44 GXX43:GXY44 HHT43:HHU44 HRP43:HRQ44 IBL43:IBM44 ILH43:ILI44 IVD43:IVE44 JEZ43:JFA44 JOV43:JOW44 JYR43:JYS44 KIN43:KIO44 KSJ43:KSK44 LCF43:LCG44 LMB43:LMC44 LVX43:LVY44 MFT43:MFU44 MPP43:MPQ44 MZL43:MZM44 NJH43:NJI44 NTD43:NTE44 OCZ43:ODA44 OMV43:OMW44 OWR43:OWS44 PGN43:PGO44 PQJ43:PQK44 QAF43:QAG44 QKB43:QKC44 QTX43:QTY44 RDT43:RDU44 RNP43:RNQ44 RXL43:RXM44 SHH43:SHI44 SRD43:SRE44 TAZ43:TBA44 TKV43:TKW44 TUR43:TUS44 UEN43:UEO44 UOJ43:UOK44 UYF43:UYG44 VIB43:VIC44 VRX43:VRY44 WBT43:WBU44 WLP43:WLQ44 WVL43:WVM44 E23 WLP37:WLQ39 WBT37:WBU39 VRX37:VRY39 VIB37:VIC39 UYF37:UYG39 UOJ37:UOK39 UEN37:UEO39 TUR37:TUS39 TKV37:TKW39 TAZ37:TBA39 SRD37:SRE39 SHH37:SHI39 RXL37:RXM39 RNP37:RNQ39 RDT37:RDU39 QTX37:QTY39 QKB37:QKC39 QAF37:QAG39 PQJ37:PQK39 PGN37:PGO39 OWR37:OWS39 OMV37:OMW39 OCZ37:ODA39 NTD37:NTE39 NJH37:NJI39 MZL37:MZM39 MPP37:MPQ39 MFT37:MFU39 LVX37:LVY39 LMB37:LMC39 LCF37:LCG39 KSJ37:KSK39 KIN37:KIO39 JYR37:JYS39 JOV37:JOW39 JEZ37:JFA39 IVD37:IVE39 ILH37:ILI39 IBL37:IBM39 HRP37:HRQ39 HHT37:HHU39 GXX37:GXY39 GOB37:GOC39 GEF37:GEG39 FUJ37:FUK39 FKN37:FKO39 FAR37:FAS39 EQV37:EQW39 EGZ37:EHA39 DXD37:DXE39 DNH37:DNI39 DDL37:DDM39 CTP37:CTQ39 CJT37:CJU39 BZX37:BZY39 BQB37:BQC39 BGF37:BGG39 AWJ37:AWK39 AMN37:AMO39 ACR37:ACS39 SV37:SW39 IZ37:JA39 E37:E39 WVL37:WVM39 SV35:SW35 ACR35:ACS35 AMN35:AMO35 AWJ35:AWK35 BGF35:BGG35 BQB35:BQC35 BZX35:BZY35 CJT35:CJU35 CTP35:CTQ35 DDL35:DDM35 DNH35:DNI35 DXD35:DXE35 EGZ35:EHA35 EQV35:EQW35 FAR35:FAS35 FKN35:FKO35 FUJ35:FUK35 GEF35:GEG35 GOB35:GOC35 GXX35:GXY35 HHT35:HHU35 HRP35:HRQ35 IBL35:IBM35 ILH35:ILI35 IVD35:IVE35 JEZ35:JFA35 JOV35:JOW35 JYR35:JYS35 KIN35:KIO35 KSJ35:KSK35 LCF35:LCG35 LMB35:LMC35 LVX35:LVY35 MFT35:MFU35 MPP35:MPQ35 MZL35:MZM35 NJH35:NJI35 NTD35:NTE35 OCZ35:ODA35 OMV35:OMW35 OWR35:OWS35 PGN35:PGO35 PQJ35:PQK35 QAF35:QAG35 QKB35:QKC35 QTX35:QTY35 RDT35:RDU35 RNP35:RNQ35 RXL35:RXM35 SHH35:SHI35 SRD35:SRE35 TAZ35:TBA35 TKV35:TKW35 TUR35:TUS35 UEN35:UEO35 UOJ35:UOK35 UYF35:UYG35 VIB35:VIC35 VRX35:VRY35 WBT35:WBU35 WLP35:WLQ35 WVL35:WVM35 E35 IZ35:JA35 IZ33:JA33 SV33:SW33 ACR33:ACS33 AMN33:AMO33 AWJ33:AWK33 BGF33:BGG33 BQB33:BQC33 BZX33:BZY33 CJT33:CJU33 CTP33:CTQ33 DDL33:DDM33 DNH33:DNI33 DXD33:DXE33 EGZ33:EHA33 EQV33:EQW33 FAR33:FAS33 FKN33:FKO33 FUJ33:FUK33 GEF33:GEG33 GOB33:GOC33 GXX33:GXY33 HHT33:HHU33 HRP33:HRQ33 IBL33:IBM33 ILH33:ILI33 IVD33:IVE33 JEZ33:JFA33 JOV33:JOW33 JYR33:JYS33 KIN33:KIO33 KSJ33:KSK33 LCF33:LCG33 LMB33:LMC33 LVX33:LVY33 MFT33:MFU33 MPP33:MPQ33 MZL33:MZM33 NJH33:NJI33 NTD33:NTE33 OCZ33:ODA33 OMV33:OMW33 OWR33:OWS33 PGN33:PGO33 PQJ33:PQK33 QAF33:QAG33 QKB33:QKC33 QTX33:QTY33 RDT33:RDU33 RNP33:RNQ33 RXL33:RXM33 SHH33:SHI33 SRD33:SRE33 TAZ33:TBA33 TKV33:TKW33 TUR33:TUS33 UEN33:UEO33 UOJ33:UOK33 UYF33:UYG33 VIB33:VIC33 VRX33:VRY33 WBT33:WBU33 WLP33:WLQ33 WVL33:WVM33 E33 IZ31:JA31 SV31:SW31 ACR31:ACS31 AMN31:AMO31 AWJ31:AWK31 BGF31:BGG31 BQB31:BQC31 BZX31:BZY31 CJT31:CJU31 CTP31:CTQ31 DDL31:DDM31 DNH31:DNI31 DXD31:DXE31 EGZ31:EHA31 EQV31:EQW31 FAR31:FAS31 FKN31:FKO31 FUJ31:FUK31 GEF31:GEG31 GOB31:GOC31 GXX31:GXY31 HHT31:HHU31 HRP31:HRQ31 IBL31:IBM31 ILH31:ILI31 IVD31:IVE31 JEZ31:JFA31 JOV31:JOW31 JYR31:JYS31 KIN31:KIO31 KSJ31:KSK31 LCF31:LCG31 LMB31:LMC31 LVX31:LVY31 MFT31:MFU31 MPP31:MPQ31 MZL31:MZM31 NJH31:NJI31 NTD31:NTE31 OCZ31:ODA31 OMV31:OMW31 OWR31:OWS31 PGN31:PGO31 PQJ31:PQK31 QAF31:QAG31 QKB31:QKC31 QTX31:QTY31 RDT31:RDU31 RNP31:RNQ31 RXL31:RXM31 SHH31:SHI31 SRD31:SRE31 TAZ31:TBA31 TKV31:TKW31 TUR31:TUS31 UEN31:UEO31 UOJ31:UOK31 UYF31:UYG31 VIB31:VIC31 VRX31:VRY31 WBT31:WBU31 WLP31:WLQ31 WVL31:WVM31 E31 IZ29:JA29 SV29:SW29 ACR29:ACS29 AMN29:AMO29 AWJ29:AWK29 BGF29:BGG29 BQB29:BQC29 BZX29:BZY29 CJT29:CJU29 CTP29:CTQ29 DDL29:DDM29 DNH29:DNI29 DXD29:DXE29 EGZ29:EHA29 EQV29:EQW29 FAR29:FAS29 FKN29:FKO29 FUJ29:FUK29 GEF29:GEG29 GOB29:GOC29 GXX29:GXY29 HHT29:HHU29 HRP29:HRQ29 IBL29:IBM29 ILH29:ILI29 IVD29:IVE29 JEZ29:JFA29 JOV29:JOW29 JYR29:JYS29 KIN29:KIO29 KSJ29:KSK29 LCF29:LCG29 LMB29:LMC29 LVX29:LVY29 MFT29:MFU29 MPP29:MPQ29 MZL29:MZM29 NJH29:NJI29 NTD29:NTE29 OCZ29:ODA29 OMV29:OMW29 OWR29:OWS29 PGN29:PGO29 PQJ29:PQK29 QAF29:QAG29 QKB29:QKC29 QTX29:QTY29 RDT29:RDU29 RNP29:RNQ29 RXL29:RXM29 SHH29:SHI29 SRD29:SRE29 TAZ29:TBA29 TKV29:TKW29 TUR29:TUS29 UEN29:UEO29 UOJ29:UOK29 UYF29:UYG29 VIB29:VIC29 VRX29:VRY29 WBT29:WBU29 WLP29:WLQ29 WVL29:WVM29 IZ23:JA23 SV23:SW23 ACR23:ACS23 AMN23:AMO23 AWJ23:AWK23 BGF23:BGG23 BQB23:BQC23 BZX23:BZY23 CJT23:CJU23 CTP23:CTQ23 DDL23:DDM23 DNH23:DNI23 DXD23:DXE23 EGZ23:EHA23 EQV23:EQW23 FAR23:FAS23 FKN23:FKO23 FUJ23:FUK23 GEF23:GEG23 GOB23:GOC23 GXX23:GXY23 HHT23:HHU23 HRP23:HRQ23 IBL23:IBM23 ILH23:ILI23 IVD23:IVE23 JEZ23:JFA23 JOV23:JOW23 JYR23:JYS23 KIN23:KIO23 KSJ23:KSK23 LCF23:LCG23 LMB23:LMC23 LVX23:LVY23 MFT23:MFU23 MPP23:MPQ23 MZL23:MZM23 NJH23:NJI23 NTD23:NTE23 OCZ23:ODA23 OMV23:OMW23 OWR23:OWS23 PGN23:PGO23 PQJ23:PQK23 QAF23:QAG23 QKB23:QKC23 QTX23:QTY23 RDT23:RDU23 RNP23:RNQ23 RXL23:RXM23 SHH23:SHI23 SRD23:SRE23 TAZ23:TBA23 TKV23:TKW23 TUR23:TUS23 UEN23:UEO23 UOJ23:UOK23 UYF23:UYG23 VIB23:VIC23 VRX23:VRY23 WBT23:WBU23 WLP23:WLQ23 WVL23:WVM23 E8 WLP19:WLQ19 WBT19:WBU19 VRX19:VRY19 VIB19:VIC19 UYF19:UYG19 UOJ19:UOK19 UEN19:UEO19 TUR19:TUS19 TKV19:TKW19 TAZ19:TBA19 SRD19:SRE19 SHH19:SHI19 RXL19:RXM19 RNP19:RNQ19 RDT19:RDU19 QTX19:QTY19 QKB19:QKC19 QAF19:QAG19 PQJ19:PQK19 PGN19:PGO19 OWR19:OWS19 OMV19:OMW19 OCZ19:ODA19 NTD19:NTE19 NJH19:NJI19 MZL19:MZM19 MPP19:MPQ19 MFT19:MFU19 LVX19:LVY19 LMB19:LMC19 LCF19:LCG19 KSJ19:KSK19 KIN19:KIO19 JYR19:JYS19 JOV19:JOW19 JEZ19:JFA19 IVD19:IVE19 ILH19:ILI19 IBL19:IBM19 HRP19:HRQ19 HHT19:HHU19 GXX19:GXY19 GOB19:GOC19 GEF19:GEG19 FUJ19:FUK19 FKN19:FKO19 FAR19:FAS19 EQV19:EQW19 EGZ19:EHA19 DXD19:DXE19 DNH19:DNI19 DDL19:DDM19 CTP19:CTQ19 CJT19:CJU19 BZX19:BZY19 BQB19:BQC19 BGF19:BGG19 AWJ19:AWK19 AMN19:AMO19 ACR19:ACS19 SV19:SW19 IZ19:JA19 E19 WVL19:WVM19 WVL17:WVM17 E17 IZ17:JA17 SV17:SW17 ACR17:ACS17 AMN17:AMO17 AWJ17:AWK17 BGF17:BGG17 BQB17:BQC17 BZX17:BZY17 CJT17:CJU17 CTP17:CTQ17 DDL17:DDM17 DNH17:DNI17 DXD17:DXE17 EGZ17:EHA17 EQV17:EQW17 FAR17:FAS17 FKN17:FKO17 FUJ17:FUK17 GEF17:GEG17 GOB17:GOC17 GXX17:GXY17 HHT17:HHU17 HRP17:HRQ17 IBL17:IBM17 ILH17:ILI17 IVD17:IVE17 JEZ17:JFA17 JOV17:JOW17 JYR17:JYS17 KIN17:KIO17 KSJ17:KSK17 LCF17:LCG17 LMB17:LMC17 LVX17:LVY17 MFT17:MFU17 MPP17:MPQ17 MZL17:MZM17 NJH17:NJI17 NTD17:NTE17 OCZ17:ODA17 OMV17:OMW17 OWR17:OWS17 PGN17:PGO17 PQJ17:PQK17 QAF17:QAG17 QKB17:QKC17 QTX17:QTY17 RDT17:RDU17 RNP17:RNQ17 RXL17:RXM17 SHH17:SHI17 SRD17:SRE17 TAZ17:TBA17 TKV17:TKW17 TUR17:TUS17 UEN17:UEO17 UOJ17:UOK17 UYF17:UYG17 VIB17:VIC17 VRX17:VRY17 WBT17:WBU17 WLP17:WLQ17 WLP15:WLQ15 WBT15:WBU15 VRX15:VRY15 VIB15:VIC15 UYF15:UYG15 UOJ15:UOK15 UEN15:UEO15 TUR15:TUS15 TKV15:TKW15 TAZ15:TBA15 SRD15:SRE15 SHH15:SHI15 RXL15:RXM15 RNP15:RNQ15 RDT15:RDU15 QTX15:QTY15 QKB15:QKC15 QAF15:QAG15 PQJ15:PQK15 PGN15:PGO15 OWR15:OWS15 OMV15:OMW15 OCZ15:ODA15 NTD15:NTE15 NJH15:NJI15 MZL15:MZM15 MPP15:MPQ15 MFT15:MFU15 LVX15:LVY15 LMB15:LMC15 LCF15:LCG15 KSJ15:KSK15 KIN15:KIO15 JYR15:JYS15 JOV15:JOW15 JEZ15:JFA15 IVD15:IVE15 ILH15:ILI15 IBL15:IBM15 HRP15:HRQ15 HHT15:HHU15 GXX15:GXY15 GOB15:GOC15 GEF15:GEG15 FUJ15:FUK15 FKN15:FKO15 FAR15:FAS15 EQV15:EQW15 EGZ15:EHA15 DXD15:DXE15 DNH15:DNI15 DDL15:DDM15 CTP15:CTQ15 CJT15:CJU15 BZX15:BZY15 BQB15:BQC15 BGF15:BGG15 AWJ15:AWK15 AMN15:AMO15 ACR15:ACS15 SV15:SW15 IZ15:JA15 E15 WVL15:WVM15 E10:E11 IZ10:JA11 SV10:SW11 ACR10:ACS11 AMN10:AMO11 AWJ10:AWK11 BGF10:BGG11 BQB10:BQC11 BZX10:BZY11 CJT10:CJU11 CTP10:CTQ11 DDL10:DDM11 DNH10:DNI11 DXD10:DXE11 EGZ10:EHA11 EQV10:EQW11 FAR10:FAS11 FKN10:FKO11 FUJ10:FUK11 GEF10:GEG11 GOB10:GOC11 GXX10:GXY11 HHT10:HHU11 HRP10:HRQ11 IBL10:IBM11 ILH10:ILI11 IVD10:IVE11 JEZ10:JFA11 JOV10:JOW11 JYR10:JYS11 KIN10:KIO11 KSJ10:KSK11 LCF10:LCG11 LMB10:LMC11 LVX10:LVY11 MFT10:MFU11 MPP10:MPQ11 MZL10:MZM11 NJH10:NJI11 NTD10:NTE11 OCZ10:ODA11 OMV10:OMW11 OWR10:OWS11 PGN10:PGO11 PQJ10:PQK11 QAF10:QAG11 QKB10:QKC11 QTX10:QTY11 RDT10:RDU11 RNP10:RNQ11 RXL10:RXM11 SHH10:SHI11 SRD10:SRE11 TAZ10:TBA11 TKV10:TKW11 TUR10:TUS11 UEN10:UEO11 UOJ10:UOK11 UYF10:UYG11 VIB10:VIC11 VRX10:VRY11 WBT10:WBU11 WLP10:WLQ11 WVL8:WVM8 WVL10:WVM11 WLP13:WLQ13 WBT13:WBU13 VRX13:VRY13 VIB13:VIC13 UYF13:UYG13 UOJ13:UOK13 UEN13:UEO13 TUR13:TUS13 TKV13:TKW13 TAZ13:TBA13 SRD13:SRE13 SHH13:SHI13 RXL13:RXM13 RNP13:RNQ13 RDT13:RDU13 QTX13:QTY13 QKB13:QKC13 QAF13:QAG13 PQJ13:PQK13 PGN13:PGO13 OWR13:OWS13 OMV13:OMW13 OCZ13:ODA13 NTD13:NTE13 NJH13:NJI13 MZL13:MZM13 MPP13:MPQ13 MFT13:MFU13 LVX13:LVY13 LMB13:LMC13 LCF13:LCG13 KSJ13:KSK13 KIN13:KIO13 JYR13:JYS13 JOV13:JOW13 JEZ13:JFA13 IVD13:IVE13 ILH13:ILI13 IBL13:IBM13 HRP13:HRQ13 HHT13:HHU13 GXX13:GXY13 GOB13:GOC13 GEF13:GEG13 FUJ13:FUK13 FKN13:FKO13 FAR13:FAS13 EQV13:EQW13 EGZ13:EHA13 DXD13:DXE13 DNH13:DNI13 DDL13:DDM13 CTP13:CTQ13 CJT13:CJU13 BZX13:BZY13 BQB13:BQC13 BGF13:BGG13 AWJ13:AWK13 AMN13:AMO13 ACR13:ACS13 SV13:SW13 IZ13:JA13 E13 WVL13:WVM13 WLP8:WLQ8 WBT8:WBU8 VRX8:VRY8 VIB8:VIC8 UYF8:UYG8 UOJ8:UOK8 UEN8:UEO8 TUR8:TUS8 TKV8:TKW8 TAZ8:TBA8 SRD8:SRE8 SHH8:SHI8 RXL8:RXM8 RNP8:RNQ8 RDT8:RDU8 QTX8:QTY8 QKB8:QKC8 QAF8:QAG8 PQJ8:PQK8 PGN8:PGO8 OWR8:OWS8 OMV8:OMW8 OCZ8:ODA8 NTD8:NTE8 NJH8:NJI8 MZL8:MZM8 MPP8:MPQ8 MFT8:MFU8 LVX8:LVY8 LMB8:LMC8 LCF8:LCG8 KSJ8:KSK8 KIN8:KIO8 JYR8:JYS8 JOV8:JOW8 JEZ8:JFA8 IVD8:IVE8 ILH8:ILI8 IBL8:IBM8 HRP8:HRQ8 HHT8:HHU8 GXX8:GXY8 GOB8:GOC8 GEF8:GEG8 FUJ8:FUK8 FKN8:FKO8 FAR8:FAS8 EQV8:EQW8 EGZ8:EHA8 DXD8:DXE8 DNH8:DNI8 DDL8:DDM8 CTP8:CTQ8 CJT8:CJU8 BZX8:BZY8 BQB8:BQC8 BGF8:BGG8 AWJ8:AWK8 AMN8:AMO8 ACR8:ACS8 SV8:SW8 IZ8:JA8 WVL21:WVM21 WLP21:WLQ21 WBT21:WBU21 VRX21:VRY21 VIB21:VIC21 UYF21:UYG21 UOJ21:UOK21 UEN21:UEO21 TUR21:TUS21 TKV21:TKW21 TAZ21:TBA21 SRD21:SRE21 SHH21:SHI21 RXL21:RXM21 RNP21:RNQ21 RDT21:RDU21 QTX21:QTY21 QKB21:QKC21 QAF21:QAG21 PQJ21:PQK21 PGN21:PGO21 OWR21:OWS21 OMV21:OMW21 OCZ21:ODA21 NTD21:NTE21 NJH21:NJI21 MZL21:MZM21 MPP21:MPQ21 MFT21:MFU21 LVX21:LVY21 LMB21:LMC21 LCF21:LCG21 KSJ21:KSK21 KIN21:KIO21 JYR21:JYS21 JOV21:JOW21 JEZ21:JFA21 IVD21:IVE21 ILH21:ILI21 IBL21:IBM21 HRP21:HRQ21 HHT21:HHU21 GXX21:GXY21 GOB21:GOC21 GEF21:GEG21 FUJ21:FUK21 FKN21:FKO21 FAR21:FAS21 EQV21:EQW21 EGZ21:EHA21 DXD21:DXE21 DNH21:DNI21 DDL21:DDM21 CTP21:CTQ21 CJT21:CJU21 BZX21:BZY21 BQB21:BQC21 BGF21:BGG21 AWJ21:AWK21 AMN21:AMO21 ACR21:ACS21 SV21:SW21 IZ21:JA21 E21 D7:D1022 WVL25:WVM27 WLP25:WLQ27 WBT25:WBU27 VRX25:VRY27 VIB25:VIC27 UYF25:UYG27 UOJ25:UOK27 UEN25:UEO27 TUR25:TUS27 TKV25:TKW27 TAZ25:TBA27 SRD25:SRE27 SHH25:SHI27 RXL25:RXM27 RNP25:RNQ27 RDT25:RDU27 QTX25:QTY27 QKB25:QKC27 QAF25:QAG27 PQJ25:PQK27 PGN25:PGO27 OWR25:OWS27 OMV25:OMW27 OCZ25:ODA27 NTD25:NTE27 NJH25:NJI27 MZL25:MZM27 MPP25:MPQ27 MFT25:MFU27 LVX25:LVY27 LMB25:LMC27 LCF25:LCG27 KSJ25:KSK27 KIN25:KIO27 JYR25:JYS27 JOV25:JOW27 JEZ25:JFA27 IVD25:IVE27 ILH25:ILI27 IBL25:IBM27 HRP25:HRQ27 HHT25:HHU27 GXX25:GXY27 GOB25:GOC27 GEF25:GEG27 FUJ25:FUK27 FKN25:FKO27 FAR25:FAS27 EQV25:EQW27 EGZ25:EHA27 DXD25:DXE27 DNH25:DNI27 DDL25:DDM27 CTP25:CTQ27 CJT25:CJU27 BZX25:BZY27 BQB25:BQC27 BGF25:BGG27 AWJ25:AWK27 AMN25:AMO27 ACR25:ACS27 SV25:SW27 IZ25:JA27 E25:E27 E29">
      <formula1>"ข้าราชการ, พนักงานราชการ"</formula1>
    </dataValidation>
    <dataValidation type="list" errorStyle="warning" allowBlank="1" showInputMessage="1" showErrorMessage="1" errorTitle="ข้อมูลไม่ถูกต้อง" error="กรุณาเลือกรายการที่กำหนดเท่านั้น" sqref="WBW48 WLS48 WVO48 I48 JE48 TA48 ACW48 AMS48 AWO48 BGK48 BQG48 CAC48 CJY48 CTU48 DDQ48 DNM48 DXI48 EHE48 ERA48 FAW48 FKS48 FUO48 GEK48 GOG48 GYC48 HHY48 HRU48 IBQ48 ILM48 IVI48 JFE48 JPA48 JYW48 KIS48 KSO48 LCK48 LMG48 LWC48 MFY48 MPU48 MZQ48 NJM48 NTI48 ODE48 ONA48 OWW48 PGS48 PQO48 QAK48 QKG48 QUC48 RDY48 RNU48 RXQ48 SHM48 SRI48 TBE48 TLA48 TUW48 UES48 UOO48 UYK48 VIG48 VSC48 WBY48 WLU48 WVQ48 JC48 SY48 ACU48 AMQ48 AWM48 BGI48 BQE48 CAA48 CJW48 CTS48 DDO48 DNK48 DXG48 EHC48 EQY48 FAU48 FKQ48 FUM48 GEI48 GOE48 GYA48 HHW48 HRS48 IBO48 ILK48 IVG48 JFC48 JOY48 JYU48 KIQ48 KSM48 LCI48 LME48 LWA48 MFW48 MPS48 MZO48 NJK48 NTG48 ODC48 OMY48 OWU48 PGQ48 PQM48 QAI48 QKE48 QUA48 RDW48 RNS48 RXO48 SHK48 SRG48 TBC48 TKY48 TUU48 UEQ48 UOM48 UYI48 VIE48 VSA48 WBW43:WBW44 VSA43:VSA44 VIE43:VIE44 UYI43:UYI44 UOM43:UOM44 UEQ43:UEQ44 TUU43:TUU44 TKY43:TKY44 TBC43:TBC44 SRG43:SRG44 SHK43:SHK44 RXO43:RXO44 RNS43:RNS44 RDW43:RDW44 QUA43:QUA44 QKE43:QKE44 QAI43:QAI44 PQM43:PQM44 PGQ43:PGQ44 OWU43:OWU44 OMY43:OMY44 ODC43:ODC44 NTG43:NTG44 NJK43:NJK44 MZO43:MZO44 MPS43:MPS44 MFW43:MFW44 LWA43:LWA44 LME43:LME44 LCI43:LCI44 KSM43:KSM44 KIQ43:KIQ44 JYU43:JYU44 JOY43:JOY44 JFC43:JFC44 IVG43:IVG44 ILK43:ILK44 IBO43:IBO44 HRS43:HRS44 HHW43:HHW44 GYA43:GYA44 GOE43:GOE44 GEI43:GEI44 FUM43:FUM44 FKQ43:FKQ44 FAU43:FAU44 EQY43:EQY44 EHC43:EHC44 DXG43:DXG44 DNK43:DNK44 DDO43:DDO44 CTS43:CTS44 CJW43:CJW44 CAA43:CAA44 BQE43:BQE44 BGI43:BGI44 AWM43:AWM44 AMQ43:AMQ44 ACU43:ACU44 SY43:SY44 JC43:JC44 WVQ43:WVQ44 WLU43:WLU44 WBY43:WBY44 VSC43:VSC44 VIG43:VIG44 UYK43:UYK44 UOO43:UOO44 UES43:UES44 TUW43:TUW44 TLA43:TLA44 TBE43:TBE44 SRI43:SRI44 SHM43:SHM44 RXQ43:RXQ44 RNU43:RNU44 RDY43:RDY44 QUC43:QUC44 QKG43:QKG44 QAK43:QAK44 PQO43:PQO44 PGS43:PGS44 OWW43:OWW44 ONA43:ONA44 ODE43:ODE44 NTI43:NTI44 NJM43:NJM44 MZQ43:MZQ44 MPU43:MPU44 MFY43:MFY44 LWC43:LWC44 LMG43:LMG44 LCK43:LCK44 KSO43:KSO44 KIS43:KIS44 JYW43:JYW44 JPA43:JPA44 JFE43:JFE44 IVI43:IVI44 ILM43:ILM44 IBQ43:IBQ44 HRU43:HRU44 HHY43:HHY44 GYC43:GYC44 GOG43:GOG44 GEK43:GEK44 FUO43:FUO44 FKS43:FKS44 FAW43:FAW44 ERA43:ERA44 EHE43:EHE44 DXI43:DXI44 DNM43:DNM44 DDQ43:DDQ44 CTU43:CTU44 CJY43:CJY44 CAC43:CAC44 BQG43:BQG44 BGK43:BGK44 AWO43:AWO44 AMS43:AMS44 ACW43:ACW44 TA43:TA44 JE43:JE44 I43:I44 WVO43:WVO44 WVO46 I46 JE46 TA46 ACW46 AMS46 AWO46 BGK46 BQG46 CAC46 CJY46 CTU46 DDQ46 DNM46 DXI46 EHE46 ERA46 FAW46 FKS46 FUO46 GEK46 GOG46 GYC46 HHY46 HRU46 IBQ46 ILM46 IVI46 JFE46 JPA46 JYW46 KIS46 KSO46 LCK46 LMG46 LWC46 MFY46 MPU46 MZQ46 NJM46 NTI46 ODE46 ONA46 OWW46 PGS46 PQO46 QAK46 QKG46 QUC46 RDY46 RNU46 RXQ46 SHM46 SRI46 TBE46 TLA46 TUW46 UES46 UOO46 UYK46 VIG46 VSC46 WBY46 WLU46 WVQ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1 I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LS43:WLS44 WVO23 VIE37:VIE39 UYI37:UYI39 UOM37:UOM39 UEQ37:UEQ39 TUU37:TUU39 TKY37:TKY39 TBC37:TBC39 SRG37:SRG39 SHK37:SHK39 RXO37:RXO39 RNS37:RNS39 RDW37:RDW39 QUA37:QUA39 QKE37:QKE39 QAI37:QAI39 PQM37:PQM39 PGQ37:PGQ39 OWU37:OWU39 OMY37:OMY39 ODC37:ODC39 NTG37:NTG39 NJK37:NJK39 MZO37:MZO39 MPS37:MPS39 MFW37:MFW39 LWA37:LWA39 LME37:LME39 LCI37:LCI39 KSM37:KSM39 KIQ37:KIQ39 JYU37:JYU39 JOY37:JOY39 JFC37:JFC39 IVG37:IVG39 ILK37:ILK39 IBO37:IBO39 HRS37:HRS39 HHW37:HHW39 GYA37:GYA39 GOE37:GOE39 GEI37:GEI39 FUM37:FUM39 FKQ37:FKQ39 FAU37:FAU39 EQY37:EQY39 EHC37:EHC39 DXG37:DXG39 DNK37:DNK39 DDO37:DDO39 CTS37:CTS39 CJW37:CJW39 CAA37:CAA39 BQE37:BQE39 BGI37:BGI39 AWM37:AWM39 AMQ37:AMQ39 ACU37:ACU39 SY37:SY39 JC37:JC39 WVQ37:WVQ39 WLU37:WLU39 WBY37:WBY39 VSC37:VSC39 VIG37:VIG39 UYK37:UYK39 UOO37:UOO39 UES37:UES39 TUW37:TUW39 TLA37:TLA39 TBE37:TBE39 SRI37:SRI39 SHM37:SHM39 RXQ37:RXQ39 RNU37:RNU39 RDY37:RDY39 QUC37:QUC39 QKG37:QKG39 QAK37:QAK39 PQO37:PQO39 PGS37:PGS39 OWW37:OWW39 ONA37:ONA39 ODE37:ODE39 NTI37:NTI39 NJM37:NJM39 MZQ37:MZQ39 MPU37:MPU39 MFY37:MFY39 LWC37:LWC39 LMG37:LMG39 LCK37:LCK39 KSO37:KSO39 KIS37:KIS39 JYW37:JYW39 JPA37:JPA39 JFE37:JFE39 IVI37:IVI39 ILM37:ILM39 IBQ37:IBQ39 HRU37:HRU39 HHY37:HHY39 GYC37:GYC39 GOG37:GOG39 GEK37:GEK39 FUO37:FUO39 FKS37:FKS39 FAW37:FAW39 ERA37:ERA39 EHE37:EHE39 DXI37:DXI39 DNM37:DNM39 DDQ37:DDQ39 CTU37:CTU39 CJY37:CJY39 CAC37:CAC39 BQG37:BQG39 BGK37:BGK39 AWO37:AWO39 AMS37:AMS39 ACW37:ACW39 TA37:TA39 JE37:JE39 I37:I39 WVO37:WVO39 VSA37:VSA39 WLS37:WLS39 WBW37:WBW39 WBW35 VSA35 VIE35 UYI35 UOM35 UEQ35 TUU35 TKY35 TBC35 SRG35 SHK35 RXO35 RNS35 RDW35 QUA35 QKE35 QAI35 PQM35 PGQ35 OWU35 OMY35 ODC35 NTG35 NJK35 MZO35 MPS35 MFW35 LWA35 LME35 LCI35 KSM35 KIQ35 JYU35 JOY35 JFC35 IVG35 ILK35 IBO35 HRS35 HHW35 GYA35 GOE35 GEI35 FUM35 FKQ35 FAU35 EQY35 EHC35 DXG35 DNK35 DDO35 CTS35 CJW35 CAA35 BQE35 BGI35 AWM35 AMQ35 ACU35 SY35 JC35 WVQ35 WLU35 WBY35 VSC35 VIG35 UYK35 UOO35 UES35 TUW35 TLA35 TBE35 SRI35 SHM35 RXQ35 RNU35 RDY35 QUC35 QKG35 QAK35 PQO35 PGS35 OWW35 ONA35 ODE35 NTI35 NJM35 MZQ35 MPU35 MFY35 LWC35 LMG35 LCK35 KSO35 KIS35 JYW35 JPA35 JFE35 IVI35 ILM35 IBQ35 HRU35 HHY35 GYC35 GOG35 GEK35 FUO35 FKS35 FAW35 ERA35 EHE35 DXI35 DNM35 DDQ35 CTU35 CJY35 CAC35 BQG35 BGK35 AWO35 AMS35 ACW35 TA35 JE35 I35 WVO35 WLS35 WLS33 WBW33 VSA33 VIE33 UYI33 UOM33 UEQ33 TUU33 TKY33 TBC33 SRG33 SHK33 RXO33 RNS33 RDW33 QUA33 QKE33 QAI33 PQM33 PGQ33 OWU33 OMY33 ODC33 NTG33 NJK33 MZO33 MPS33 MFW33 LWA33 LME33 LCI33 KSM33 KIQ33 JYU33 JOY33 JFC33 IVG33 ILK33 IBO33 HRS33 HHW33 GYA33 GOE33 GEI33 FUM33 FKQ33 FAU33 EQY33 EHC33 DXG33 DNK33 DDO33 CTS33 CJW33 CAA33 BQE33 BGI33 AWM33 AMQ33 ACU33 SY33 JC33 WVQ33 WLU33 WBY33 VSC33 VIG33 UYK33 UOO33 UES33 TUW33 TLA33 TBE33 SRI33 SHM33 RXQ33 RNU33 RDY33 QUC33 QKG33 QAK33 PQO33 PGS33 OWW33 ONA33 ODE33 NTI33 NJM33 MZQ33 MPU33 MFY33 LWC33 LMG33 LCK33 KSO33 KIS33 JYW33 JPA33 JFE33 IVI33 ILM33 IBQ33 HRU33 HHY33 GYC33 GOG33 GEK33 FUO33 FKS33 FAW33 ERA33 EHE33 DXI33 DNM33 DDQ33 CTU33 CJY33 CAC33 BQG33 BGK33 AWO33 AMS33 ACW33 TA33 JE33 I33 WVO33 WLS31 WBW31 VSA31 VIE31 UYI31 UOM31 UEQ31 TUU31 TKY31 TBC31 SRG31 SHK31 RXO31 RNS31 RDW31 QUA31 QKE31 QAI31 PQM31 PGQ31 OWU31 OMY31 ODC31 NTG31 NJK31 MZO31 MPS31 MFW31 LWA31 LME31 LCI31 KSM31 KIQ31 JYU31 JOY31 JFC31 IVG31 ILK31 IBO31 HRS31 HHW31 GYA31 GOE31 GEI31 FUM31 FKQ31 FAU31 EQY31 EHC31 DXG31 DNK31 DDO31 CTS31 CJW31 CAA31 BQE31 BGI31 AWM31 AMQ31 ACU31 SY31 JC31 WVQ31 WLU31 WBY31 VSC31 VIG31 UYK31 UOO31 UES31 TUW31 TLA31 TBE31 SRI31 SHM31 RXQ31 RNU31 RDY31 QUC31 QKG31 QAK31 PQO31 PGS31 OWW31 ONA31 ODE31 NTI31 NJM31 MZQ31 MPU31 MFY31 LWC31 LMG31 LCK31 KSO31 KIS31 JYW31 JPA31 JFE31 IVI31 ILM31 IBQ31 HRU31 HHY31 GYC31 GOG31 GEK31 FUO31 FKS31 FAW31 ERA31 EHE31 DXI31 DNM31 DDQ31 CTU31 CJY31 CAC31 BQG31 BGK31 AWO31 AMS31 ACW31 TA31 JE31 I31 WVO31 WLS29 WBW29 VSA29 VIE29 UYI29 UOM29 UEQ29 TUU29 TKY29 TBC29 SRG29 SHK29 RXO29 RNS29 RDW29 QUA29 QKE29 QAI29 PQM29 PGQ29 OWU29 OMY29 ODC29 NTG29 NJK29 MZO29 MPS29 MFW29 LWA29 LME29 LCI29 KSM29 KIQ29 JYU29 JOY29 JFC29 IVG29 ILK29 IBO29 HRS29 HHW29 GYA29 GOE29 GEI29 FUM29 FKQ29 FAU29 EQY29 EHC29 DXG29 DNK29 DDO29 CTS29 CJW29 CAA29 BQE29 BGI29 AWM29 AMQ29 ACU29 SY29 JC29 WVQ29 WLU29 WBY29 VSC29 VIG29 UYK29 UOO29 UES29 TUW29 TLA29 TBE29 SRI29 SHM29 RXQ29 RNU29 RDY29 QUC29 QKG29 QAK29 PQO29 PGS29 OWW29 ONA29 ODE29 NTI29 NJM29 MZQ29 MPU29 MFY29 LWC29 LMG29 LCK29 KSO29 KIS29 JYW29 JPA29 JFE29 IVI29 ILM29 IBQ29 HRU29 HHY29 GYC29 GOG29 GEK29 FUO29 FKS29 FAW29 ERA29 EHE29 DXI29 DNM29 DDQ29 CTU29 CJY29 CAC29 BQG29 BGK29 AWO29 AMS29 ACW29 TA29 JE29 I29 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I8 WLS19 WBW19 VSA19 VIE19 UYI19 UOM19 UEQ19 TUU19 TKY19 TBC19 SRG19 SHK19 RXO19 RNS19 RDW19 QUA19 QKE19 QAI19 PQM19 PGQ19 OWU19 OMY19 ODC19 NTG19 NJK19 MZO19 MPS19 MFW19 LWA19 LME19 LCI19 KSM19 KIQ19 JYU19 JOY19 JFC19 IVG19 ILK19 IBO19 HRS19 HHW19 GYA19 GOE19 GEI19 FUM19 FKQ19 FAU19 EQY19 EHC19 DXG19 DNK19 DDO19 CTS19 CJW19 CAA19 BQE19 BGI19 AWM19 AMQ19 ACU19 SY19 JC19 WVQ19 WLU19 WBY19 VSC19 VIG19 UYK19 UOO19 UES19 TUW19 TLA19 TBE19 SRI19 SHM19 RXQ19 RNU19 RDY19 QUC19 QKG19 QAK19 PQO19 PGS19 OWW19 ONA19 ODE19 NTI19 NJM19 MZQ19 MPU19 MFY19 LWC19 LMG19 LCK19 KSO19 KIS19 JYW19 JPA19 JFE19 IVI19 ILM19 IBQ19 HRU19 HHY19 GYC19 GOG19 GEK19 FUO19 FKS19 FAW19 ERA19 EHE19 DXI19 DNM19 DDQ19 CTU19 CJY19 CAC19 BQG19 BGK19 AWO19 AMS19 ACW19 TA19 JE19 I19 WVO19 WVO17 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LS15 WBW15 VSA15 VIE15 UYI15 UOM15 UEQ15 TUU15 TKY15 TBC15 SRG15 SHK15 RXO15 RNS15 RDW15 QUA15 QKE15 QAI15 PQM15 PGQ15 OWU15 OMY15 ODC15 NTG15 NJK15 MZO15 MPS15 MFW15 LWA15 LME15 LCI15 KSM15 KIQ15 JYU15 JOY15 JFC15 IVG15 ILK15 IBO15 HRS15 HHW15 GYA15 GOE15 GEI15 FUM15 FKQ15 FAU15 EQY15 EHC15 DXG15 DNK15 DDO15 CTS15 CJW15 CAA15 BQE15 BGI15 AWM15 AMQ15 ACU15 SY15 JC15 WVQ15 WLU15 WBY15 VSC15 VIG15 UYK15 UOO15 UES15 TUW15 TLA15 TBE15 SRI15 SHM15 RXQ15 RNU15 RDY15 QUC15 QKG15 QAK15 PQO15 PGS15 OWW15 ONA15 ODE15 NTI15 NJM15 MZQ15 MPU15 MFY15 LWC15 LMG15 LCK15 KSO15 KIS15 JYW15 JPA15 JFE15 IVI15 ILM15 IBQ15 HRU15 HHY15 GYC15 GOG15 GEK15 FUO15 FKS15 FAW15 ERA15 EHE15 DXI15 DNM15 DDQ15 CTU15 CJY15 CAC15 BQG15 BGK15 AWO15 AMS15 ACW15 TA15 JE15 I15 WVO15 I10:I11 JE10:JE11 TA10:TA11 ACW10:ACW11 AMS10:AMS11 AWO10:AWO11 BGK10:BGK11 BQG10:BQG11 CAC10:CAC11 CJY10:CJY11 CTU10:CTU11 DDQ10:DDQ11 DNM10:DNM11 DXI10:DXI11 EHE10:EHE11 ERA10:ERA11 FAW10:FAW11 FKS10:FKS11 FUO10:FUO11 GEK10:GEK11 GOG10:GOG11 GYC10:GYC11 HHY10:HHY11 HRU10:HRU11 IBQ10:IBQ11 ILM10:ILM11 IVI10:IVI11 JFE10:JFE11 JPA10:JPA11 JYW10:JYW11 KIS10:KIS11 KSO10:KSO11 LCK10:LCK11 LMG10:LMG11 LWC10:LWC11 MFY10:MFY11 MPU10:MPU11 MZQ10:MZQ11 NJM10:NJM11 NTI10:NTI11 ODE10:ODE11 ONA10:ONA11 OWW10:OWW11 PGS10:PGS11 PQO10:PQO11 QAK10:QAK11 QKG10:QKG11 QUC10:QUC11 RDY10:RDY11 RNU10:RNU11 RXQ10:RXQ11 SHM10:SHM11 SRI10:SRI11 TBE10:TBE11 TLA10:TLA11 TUW10:TUW11 UES10:UES11 UOO10:UOO11 UYK10:UYK11 VIG10:VIG11 VSC10:VSC11 WBY10:WBY11 WLU10:WLU11 WVQ10:WVQ11 JC10:JC11 SY10:SY11 ACU10:ACU11 AMQ10:AMQ11 AWM10:AWM11 BGI10:BGI11 BQE10:BQE11 CAA10:CAA11 CJW10:CJW11 CTS10:CTS11 DDO10:DDO11 DNK10:DNK11 DXG10:DXG11 EHC10:EHC11 EQY10:EQY11 FAU10:FAU11 FKQ10:FKQ11 FUM10:FUM11 GEI10:GEI11 GOE10:GOE11 GYA10:GYA11 HHW10:HHW11 HRS10:HRS11 IBO10:IBO11 ILK10:ILK11 IVG10:IVG11 JFC10:JFC11 JOY10:JOY11 JYU10:JYU11 KIQ10:KIQ11 KSM10:KSM11 LCI10:LCI11 LME10:LME11 LWA10:LWA11 MFW10:MFW11 MPS10:MPS11 MZO10:MZO11 NJK10:NJK11 NTG10:NTG11 ODC10:ODC11 OMY10:OMY11 OWU10:OWU11 PGQ10:PGQ11 PQM10:PQM11 QAI10:QAI11 QKE10:QKE11 QUA10:QUA11 RDW10:RDW11 RNS10:RNS11 RXO10:RXO11 SHK10:SHK11 SRG10:SRG11 TBC10:TBC11 TKY10:TKY11 TUU10:TUU11 UEQ10:UEQ11 UOM10:UOM11 UYI10:UYI11 VIE10:VIE11 VSA10:VSA11 WBW10:WBW11 WLS10:WLS11 WVO8 WVO10:WVO11 WLS13 WBW13 VSA13 VIE13 UYI13 UOM13 UEQ13 TUU13 TKY13 TBC13 SRG13 SHK13 RXO13 RNS13 RDW13 QUA13 QKE13 QAI13 PQM13 PGQ13 OWU13 OMY13 ODC13 NTG13 NJK13 MZO13 MPS13 MFW13 LWA13 LME13 LCI13 KSM13 KIQ13 JYU13 JOY13 JFC13 IVG13 ILK13 IBO13 HRS13 HHW13 GYA13 GOE13 GEI13 FUM13 FKQ13 FAU13 EQY13 EHC13 DXG13 DNK13 DDO13 CTS13 CJW13 CAA13 BQE13 BGI13 AWM13 AMQ13 ACU13 SY13 JC13 WVQ13 WLU13 WBY13 VSC13 VIG13 UYK13 UOO13 UES13 TUW13 TLA13 TBE13 SRI13 SHM13 RXQ13 RNU13 RDY13 QUC13 QKG13 QAK13 PQO13 PGS13 OWW13 ONA13 ODE13 NTI13 NJM13 MZQ13 MPU13 MFY13 LWC13 LMG13 LCK13 KSO13 KIS13 JYW13 JPA13 JFE13 IVI13 ILM13 IBQ13 HRU13 HHY13 GYC13 GOG13 GEK13 FUO13 FKS13 FAW13 ERA13 EHE13 DXI13 DNM13 DDQ13 CTU13 CJY13 CAC13 BQG13 BGK13 AWO13 AMS13 ACW13 TA13 JE13 I13 WVO13 WLS8 WBW8 VSA8 VIE8 UYI8 UOM8 UEQ8 TUU8 TKY8 TBC8 SRG8 SHK8 RXO8 RNS8 RDW8 QUA8 QKE8 QAI8 PQM8 PGQ8 OWU8 OMY8 ODC8 NTG8 NJK8 MZO8 MPS8 MFW8 LWA8 LME8 LCI8 KSM8 KIQ8 JYU8 JOY8 JFC8 IVG8 ILK8 IBO8 HRS8 HHW8 GYA8 GOE8 GEI8 FUM8 FKQ8 FAU8 EQY8 EHC8 DXG8 DNK8 DDO8 CTS8 CJW8 CAA8 BQE8 BGI8 AWM8 AMQ8 ACU8 SY8 JC8 WVQ8 WLU8 WBY8 VSC8 VIG8 UYK8 UOO8 UES8 TUW8 TLA8 TBE8 SRI8 SHM8 RXQ8 RNU8 RDY8 QUC8 QKG8 QAK8 PQO8 PGS8 OWW8 ONA8 ODE8 NTI8 NJM8 MZQ8 MPU8 MFY8 LWC8 LMG8 LCK8 KSO8 KIS8 JYW8 JPA8 JFE8 IVI8 ILM8 IBQ8 HRU8 HHY8 GYC8 GOG8 GEK8 FUO8 FKS8 FAW8 ERA8 EHE8 DXI8 DNM8 DDQ8 CTU8 CJY8 CAC8 BQG8 BGK8 AWO8 AMS8 ACW8 TA8 JE8 WLS21 WBW21 VSA21 VIE21 UYI21 UOM21 UEQ21 TUU21 TKY21 TBC21 SRG21 SHK21 RXO21 RNS21 RDW21 QUA21 QKE21 QAI21 PQM21 PGQ21 OWU21 OMY21 ODC21 NTG21 NJK21 MZO21 MPS21 MFW21 LWA21 LME21 LCI21 KSM21 KIQ21 JYU21 JOY21 JFC21 IVG21 ILK21 IBO21 HRS21 HHW21 GYA21 GOE21 GEI21 FUM21 FKQ21 FAU21 EQY21 EHC21 DXG21 DNK21 DDO21 CTS21 CJW21 CAA21 BQE21 BGI21 AWM21 AMQ21 ACU21 SY21 JC21 WVQ21 WLU21 WBY21 VSC21 VIG21 UYK21 UOO21 UES21 TUW21 TLA21 TBE21 SRI21 SHM21 RXQ21 RNU21 RDY21 QUC21 QKG21 QAK21 PQO21 PGS21 OWW21 ONA21 ODE21 NTI21 NJM21 MZQ21 MPU21 MFY21 LWC21 LMG21 LCK21 KSO21 KIS21 JYW21 JPA21 JFE21 IVI21 ILM21 IBQ21 HRU21 HHY21 GYC21 GOG21 GEK21 FUO21 FKS21 FAW21 ERA21 EHE21 DXI21 DNM21 DDQ21 CTU21 CJY21 CAC21 BQG21 BGK21 AWO21 AMS21 ACW21 TA21 JE21 I21 WVO21 G7:G1028 I25:I27 JE25:JE27 TA25:TA27 ACW25:ACW27 AMS25:AMS27 AWO25:AWO27 BGK25:BGK27 BQG25:BQG27 CAC25:CAC27 CJY25:CJY27 CTU25:CTU27 DDQ25:DDQ27 DNM25:DNM27 DXI25:DXI27 EHE25:EHE27 ERA25:ERA27 FAW25:FAW27 FKS25:FKS27 FUO25:FUO27 GEK25:GEK27 GOG25:GOG27 GYC25:GYC27 HHY25:HHY27 HRU25:HRU27 IBQ25:IBQ27 ILM25:ILM27 IVI25:IVI27 JFE25:JFE27 JPA25:JPA27 JYW25:JYW27 KIS25:KIS27 KSO25:KSO27 LCK25:LCK27 LMG25:LMG27 LWC25:LWC27 MFY25:MFY27 MPU25:MPU27 MZQ25:MZQ27 NJM25:NJM27 NTI25:NTI27 ODE25:ODE27 ONA25:ONA27 OWW25:OWW27 PGS25:PGS27 PQO25:PQO27 QAK25:QAK27 QKG25:QKG27 QUC25:QUC27 RDY25:RDY27 RNU25:RNU27 RXQ25:RXQ27 SHM25:SHM27 SRI25:SRI27 TBE25:TBE27 TLA25:TLA27 TUW25:TUW27 UES25:UES27 UOO25:UOO27 UYK25:UYK27 VIG25:VIG27 VSC25:VSC27 WBY25:WBY27 WLU25:WLU27 WVQ25:WVQ27 JC25:JC27 SY25:SY27 ACU25:ACU27 AMQ25:AMQ27 AWM25:AWM27 BGI25:BGI27 BQE25:BQE27 CAA25:CAA27 CJW25:CJW27 CTS25:CTS27 DDO25:DDO27 DNK25:DNK27 DXG25:DXG27 EHC25:EHC27 EQY25:EQY27 FAU25:FAU27 FKQ25:FKQ27 FUM25:FUM27 GEI25:GEI27 GOE25:GOE27 GYA25:GYA27 HHW25:HHW27 HRS25:HRS27 IBO25:IBO27 ILK25:ILK27 IVG25:IVG27 JFC25:JFC27 JOY25:JOY27 JYU25:JYU27 KIQ25:KIQ27 KSM25:KSM27 LCI25:LCI27 LME25:LME27 LWA25:LWA27 MFW25:MFW27 MPS25:MPS27 MZO25:MZO27 NJK25:NJK27 NTG25:NTG27 ODC25:ODC27 OMY25:OMY27 OWU25:OWU27 PGQ25:PGQ27 PQM25:PQM27 QAI25:QAI27 QKE25:QKE27 QUA25:QUA27 RDW25:RDW27 RNS25:RNS27 RXO25:RXO27 SHK25:SHK27 SRG25:SRG27 TBC25:TBC27 TKY25:TKY27 TUU25:TUU27 UEQ25:UEQ27 UOM25:UOM27 UYI25:UYI27 VIE25:VIE27 VSA25:VSA27 WBW25:WBW27 WLS25:WLS27 WVO25:WVO27 WVO29">
      <formula1>"อบรมกับหน่วยงานนอกกรมฯ, อบรมกับหน่วยงานในกรมฯ, e-Learning, ชุมชนนักปฏิบัติ(CoP), สอนงาน, มอบหมายงาน, ดูงานนอกสถานที่, หมุนเวียนงาน, เรียนรู้ด้วยตนเอง, อื่นๆ"</formula1>
    </dataValidation>
    <dataValidation type="decimal" errorStyle="warning" allowBlank="1" showInputMessage="1" showErrorMessage="1" errorTitle="จำนวนชั่วโมงไม่ถูกต้อง" error="กรุณากรอกเฉพาะตัวเลขเท่านั้น" sqref="J49:J1022 J47 J42 J45 J40 J36 J34 J30 J24 J20 J18 J16 J14 J9 J12 J7 J32 J22 J28">
      <formula1>0</formula1>
      <formula2>500</formula2>
    </dataValidation>
    <dataValidation type="decimal" errorStyle="warning" allowBlank="1" showInputMessage="1" showErrorMessage="1" errorTitle="ค่าธรรมเนียมไม่ถูกต้อง" error="กรุณากรอกเฉพาะตัวเลขเท่านั้น" sqref="K49:K1022 K47 K42 K45 K40 K36 K34 K30 K24 K20 K18 K16 K14 K9 K12 K7 K32 K22 K28">
      <formula1>0</formula1>
      <formula2>300000</formula2>
    </dataValidation>
    <dataValidation type="list" allowBlank="1" showInputMessage="1" showErrorMessage="1" sqref="D1023:D1521">
      <formula1>"ข้าราชการ, พนักงานราชการ"</formula1>
    </dataValidation>
    <dataValidation type="whole" errorStyle="warning" allowBlank="1" showInputMessage="1" showErrorMessage="1" errorTitle="จำนวนไม่ถูกต้อง" error="กรุณาตรวจสอบตัวเลขอีกครั้ง" sqref="D4 F4">
      <formula1>0</formula1>
      <formula2>10000</formula2>
    </dataValidation>
    <dataValidation errorStyle="warning" allowBlank="1" showInputMessage="1" showErrorMessage="1" errorTitle="ข้อมูลไม่ถูกต้อง" error="กรุณาเลือกรายการที่กำหนดเท่านั้น" sqref="L5"/>
    <dataValidation type="whole" errorStyle="warning" allowBlank="1" showInputMessage="1" showErrorMessage="1" errorTitle="ตัวเลขไม่ถูกต้อง" error="กรุณากรอกเฉพาะปีพุทธศักราช" sqref="H4">
      <formula1>2562</formula1>
      <formula2>2600</formula2>
    </dataValidation>
  </dataValidations>
  <pageMargins left="7.874015748031496E-2" right="7.874015748031496E-2" top="0.15748031496062992" bottom="7.874015748031496E-2" header="0.11811023622047245" footer="7.874015748031496E-2"/>
  <pageSetup paperSize="9" orientation="landscape" r:id="rId1"/>
  <headerFooter>
    <oddFooter>&amp;C&amp;"TH SarabunPSK,Regular"&amp;10หน้า &amp;P จาก &amp;N</oddFooter>
  </headerFooter>
  <drawing r:id="rId2"/>
</worksheet>
</file>

<file path=xl/worksheets/sheet2.xml><?xml version="1.0" encoding="utf-8"?>
<worksheet xmlns="http://schemas.openxmlformats.org/spreadsheetml/2006/main" xmlns:r="http://schemas.openxmlformats.org/officeDocument/2006/relationships">
  <sheetPr codeName="Sheet2"/>
  <dimension ref="A1:R25"/>
  <sheetViews>
    <sheetView showGridLines="0" zoomScale="120" zoomScaleNormal="120" zoomScaleSheetLayoutView="90" zoomScalePageLayoutView="120" workbookViewId="0">
      <selection activeCell="T6" sqref="T6"/>
    </sheetView>
  </sheetViews>
  <sheetFormatPr defaultColWidth="9" defaultRowHeight="18.75"/>
  <cols>
    <col min="1" max="1" width="3.125" style="22" customWidth="1"/>
    <col min="2" max="2" width="19.125" style="22" customWidth="1"/>
    <col min="3" max="3" width="10.375" style="22" customWidth="1"/>
    <col min="4" max="4" width="8.25" style="22" customWidth="1"/>
    <col min="5" max="5" width="28.375" style="22" customWidth="1"/>
    <col min="6" max="6" width="8.75" style="22" customWidth="1"/>
    <col min="7" max="7" width="1.375" style="22" customWidth="1"/>
    <col min="8" max="8" width="12.25" style="22" customWidth="1"/>
    <col min="9" max="9" width="9.75" style="22" customWidth="1"/>
    <col min="10" max="10" width="7.375" style="30" customWidth="1"/>
    <col min="11" max="11" width="8.375" style="22" customWidth="1"/>
    <col min="12" max="12" width="9.25" style="22" customWidth="1"/>
    <col min="13" max="13" width="7" style="22" customWidth="1"/>
    <col min="14" max="14" width="0.875" style="22" customWidth="1"/>
    <col min="15" max="15" width="5.125" style="26" customWidth="1"/>
    <col min="16" max="16384" width="9" style="22"/>
  </cols>
  <sheetData>
    <row r="1" spans="1:17" s="13" customFormat="1" ht="36.75" customHeight="1">
      <c r="A1" s="164" t="s">
        <v>71</v>
      </c>
      <c r="B1" s="165"/>
      <c r="C1" s="165"/>
      <c r="D1" s="165"/>
      <c r="E1" s="165"/>
      <c r="F1" s="165"/>
      <c r="G1" s="165"/>
      <c r="H1" s="165"/>
      <c r="I1" s="165"/>
      <c r="J1" s="165"/>
      <c r="K1" s="165"/>
      <c r="L1" s="165"/>
      <c r="M1" s="165"/>
      <c r="N1" s="100"/>
      <c r="O1" s="24"/>
      <c r="P1" s="11"/>
      <c r="Q1" s="12"/>
    </row>
    <row r="2" spans="1:17" s="13" customFormat="1" ht="24.75" customHeight="1">
      <c r="A2" s="7"/>
      <c r="B2" s="5"/>
      <c r="C2" s="32" t="s">
        <v>7</v>
      </c>
      <c r="D2" s="171" t="str">
        <f>เก็บข้อมูลHRD!C2</f>
        <v>สำนักกฎหมาย</v>
      </c>
      <c r="E2" s="171"/>
      <c r="F2" s="171"/>
      <c r="G2" s="171"/>
      <c r="H2" s="171"/>
      <c r="I2" s="171"/>
      <c r="J2" s="172" t="s">
        <v>74</v>
      </c>
      <c r="K2" s="172"/>
      <c r="L2" s="171" t="str">
        <f>เก็บข้อมูลHRD!J4</f>
        <v>เทพชนก ยิ้มละมุล</v>
      </c>
      <c r="M2" s="171"/>
      <c r="N2" s="101"/>
      <c r="O2" s="23"/>
    </row>
    <row r="3" spans="1:17" s="13" customFormat="1" ht="4.5" customHeight="1">
      <c r="A3" s="7"/>
      <c r="B3" s="5"/>
      <c r="C3" s="5"/>
      <c r="D3" s="5"/>
      <c r="E3" s="2"/>
      <c r="F3" s="2"/>
      <c r="G3" s="2"/>
      <c r="H3" s="2"/>
      <c r="I3" s="2"/>
      <c r="J3" s="2"/>
      <c r="K3" s="15"/>
      <c r="L3" s="18"/>
      <c r="M3" s="18"/>
      <c r="N3" s="18"/>
      <c r="O3" s="23"/>
    </row>
    <row r="4" spans="1:17" s="13" customFormat="1" ht="25.5" customHeight="1">
      <c r="A4" s="8"/>
      <c r="B4" s="166" t="s">
        <v>46</v>
      </c>
      <c r="C4" s="167"/>
      <c r="D4" s="130">
        <f>เก็บข้อมูลHRD!D4</f>
        <v>16</v>
      </c>
      <c r="E4" s="33" t="s">
        <v>53</v>
      </c>
      <c r="F4" s="130">
        <f>เก็บข้อมูลHRD!F4</f>
        <v>6</v>
      </c>
      <c r="G4" s="34"/>
      <c r="H4" s="35" t="s">
        <v>47</v>
      </c>
      <c r="I4" s="168">
        <f>เก็บข้อมูลHRD!H4</f>
        <v>2563</v>
      </c>
      <c r="J4" s="169"/>
      <c r="K4" s="170" t="s">
        <v>45</v>
      </c>
      <c r="L4" s="170"/>
      <c r="M4" s="36">
        <f>เก็บข้อมูลHRD!L4:M4</f>
        <v>44090</v>
      </c>
      <c r="N4" s="102"/>
      <c r="O4" s="25"/>
      <c r="P4" s="20"/>
    </row>
    <row r="5" spans="1:17" s="28" customFormat="1" ht="5.25" customHeight="1">
      <c r="A5" s="9"/>
      <c r="B5" s="163"/>
      <c r="C5" s="163"/>
      <c r="D5" s="31"/>
      <c r="E5" s="31"/>
      <c r="F5" s="4"/>
      <c r="G5" s="4"/>
      <c r="H5" s="6"/>
      <c r="I5" s="16"/>
      <c r="J5" s="6"/>
      <c r="K5" s="17"/>
      <c r="L5" s="19"/>
      <c r="M5" s="19"/>
      <c r="N5" s="19"/>
      <c r="O5" s="21"/>
      <c r="P5" s="27"/>
      <c r="Q5" s="27"/>
    </row>
    <row r="6" spans="1:17" s="28" customFormat="1" ht="25.5" customHeight="1">
      <c r="A6" s="182" t="s">
        <v>13</v>
      </c>
      <c r="B6" s="179" t="s">
        <v>34</v>
      </c>
      <c r="C6" s="180"/>
      <c r="D6" s="180"/>
      <c r="E6" s="180"/>
      <c r="F6" s="181"/>
      <c r="G6" s="37"/>
      <c r="H6" s="157" t="s">
        <v>32</v>
      </c>
      <c r="I6" s="157"/>
      <c r="J6" s="157"/>
      <c r="K6" s="156" t="s">
        <v>33</v>
      </c>
      <c r="L6" s="156"/>
      <c r="M6" s="156"/>
      <c r="N6" s="103"/>
      <c r="O6" s="21"/>
      <c r="P6" s="27"/>
      <c r="Q6" s="27"/>
    </row>
    <row r="7" spans="1:17" ht="24.95" customHeight="1">
      <c r="A7" s="183"/>
      <c r="B7" s="196" t="s">
        <v>51</v>
      </c>
      <c r="C7" s="197"/>
      <c r="D7" s="198"/>
      <c r="E7" s="194" t="s">
        <v>66</v>
      </c>
      <c r="F7" s="194"/>
      <c r="G7" s="40"/>
      <c r="H7" s="161" t="s">
        <v>15</v>
      </c>
      <c r="I7" s="161"/>
      <c r="J7" s="41">
        <f>COUNTIF(เก็บข้อมูลHRD!F7:F2028,"ความรู้/ทักษะเฉพาะทางในสายงาน")</f>
        <v>0</v>
      </c>
      <c r="K7" s="158" t="s">
        <v>48</v>
      </c>
      <c r="L7" s="158"/>
      <c r="M7" s="42">
        <f>COUNTIF(เก็บข้อมูลHRD!G7:G2028,"อบรมกับหน่วยงานนอกกรมฯ")</f>
        <v>5</v>
      </c>
      <c r="N7" s="105"/>
    </row>
    <row r="8" spans="1:17" ht="24.95" customHeight="1">
      <c r="A8" s="183"/>
      <c r="B8" s="176" t="s">
        <v>8</v>
      </c>
      <c r="C8" s="176"/>
      <c r="D8" s="38">
        <f t="array" ref="D8">COUNTIFS(เก็บข้อมูลHRD!D7:D2028,"ข้าราชการ",เก็บข้อมูลHRD!M7:M2028,"1")</f>
        <v>13</v>
      </c>
      <c r="E8" s="39" t="s">
        <v>10</v>
      </c>
      <c r="F8" s="38">
        <f t="array" ref="F8">COUNTIFS(เก็บข้อมูลHRD!D7:D2028,"พนักงานราชการ",เก็บข้อมูลHRD!M7:M2028,"1")</f>
        <v>6</v>
      </c>
      <c r="G8" s="40"/>
      <c r="H8" s="161" t="s">
        <v>16</v>
      </c>
      <c r="I8" s="161"/>
      <c r="J8" s="41">
        <f>COUNTIF(เก็บข้อมูลHRD!F7:F2028,"ภาษา")</f>
        <v>0</v>
      </c>
      <c r="K8" s="173" t="s">
        <v>40</v>
      </c>
      <c r="L8" s="173"/>
      <c r="M8" s="42">
        <f>COUNTIF(เก็บข้อมูลHRD!G7:G2028,"อบรมกับหน่วยงานในกรมฯ")</f>
        <v>0</v>
      </c>
      <c r="N8" s="105"/>
      <c r="P8" s="29"/>
    </row>
    <row r="9" spans="1:17" ht="24.95" customHeight="1">
      <c r="A9" s="183"/>
      <c r="B9" s="176" t="s">
        <v>9</v>
      </c>
      <c r="C9" s="176"/>
      <c r="D9" s="43">
        <f t="array" ref="D9">SUMPRODUCT(IF(เก็บข้อมูลHRD!D7:D2028="ข้าราชการ",IF(เก็บข้อมูลHRD!B7:B2028&lt;&gt;"",IF(เก็บข้อมูลHRD!M7:M2028=1,1/COUNTIFS(เก็บข้อมูลHRD!B7:B2028,เก็บข้อมูลHRD!B7:B2028,เก็บข้อมูลHRD!D7:D2028,"ข้าราชการ",เก็บข้อมูลHRD!B7:B2028,"&lt;&gt;",เก็บข้อมูลHRD!M7:M2028,"=1")))))</f>
        <v>13</v>
      </c>
      <c r="E9" s="39" t="s">
        <v>11</v>
      </c>
      <c r="F9" s="38">
        <f t="array" ref="F9">SUMPRODUCT(IF(เก็บข้อมูลHRD!D7:D2028="พนักงานราชการ",IF(เก็บข้อมูลHRD!B7:B2028&lt;&gt;"",IF(เก็บข้อมูลHRD!M7:M2028=1,1/COUNTIFS(เก็บข้อมูลHRD!B7:B2028,เก็บข้อมูลHRD!B7:B2028,เก็บข้อมูลHRD!D7:D2028,"พนักงานราชการ",เก็บข้อมูลHRD!B7:B2028,"&lt;&gt;",เก็บข้อมูลHRD!M7:M2028,"=1")))))</f>
        <v>6</v>
      </c>
      <c r="G9" s="45"/>
      <c r="H9" s="161" t="s">
        <v>17</v>
      </c>
      <c r="I9" s="161"/>
      <c r="J9" s="41">
        <f>COUNTIF(เก็บข้อมูลHRD!F7:F2028,"ภาวะผู้นำ/คุณธรรม/จริยธรรม")</f>
        <v>22</v>
      </c>
      <c r="K9" s="158" t="s">
        <v>49</v>
      </c>
      <c r="L9" s="158"/>
      <c r="M9" s="42">
        <f>COUNTIF(เก็บข้อมูลHRD!G7:G2028,"e-Learning")</f>
        <v>1</v>
      </c>
      <c r="N9" s="105"/>
    </row>
    <row r="10" spans="1:17" ht="24.95" customHeight="1">
      <c r="A10" s="184"/>
      <c r="B10" s="176" t="s">
        <v>75</v>
      </c>
      <c r="C10" s="176"/>
      <c r="D10" s="44">
        <f t="array" ref="D10">D9/D4*100</f>
        <v>81.25</v>
      </c>
      <c r="E10" s="39" t="s">
        <v>76</v>
      </c>
      <c r="F10" s="44">
        <f t="array" ref="F10">F9/F4*100</f>
        <v>100</v>
      </c>
      <c r="G10" s="46"/>
      <c r="H10" s="161" t="s">
        <v>18</v>
      </c>
      <c r="I10" s="161"/>
      <c r="J10" s="41">
        <f t="array" ref="J10">COUNTIF(เก็บข้อมูลHRD!F7:F1028,"จิตอาสา/บริการ")</f>
        <v>0</v>
      </c>
      <c r="K10" s="158" t="s">
        <v>23</v>
      </c>
      <c r="L10" s="158"/>
      <c r="M10" s="42">
        <f>COUNTIF(เก็บข้อมูลHRD!G7:G2028,"ชุมชนนักปฏิบัติ(CoP)")</f>
        <v>37</v>
      </c>
      <c r="N10" s="105"/>
    </row>
    <row r="11" spans="1:17" ht="24.95" customHeight="1">
      <c r="A11" s="191" t="s">
        <v>14</v>
      </c>
      <c r="B11" s="188" t="s">
        <v>35</v>
      </c>
      <c r="C11" s="189"/>
      <c r="D11" s="189"/>
      <c r="E11" s="189"/>
      <c r="F11" s="190"/>
      <c r="G11" s="40"/>
      <c r="H11" s="161" t="s">
        <v>19</v>
      </c>
      <c r="I11" s="161"/>
      <c r="J11" s="41">
        <f>COUNTIF(เก็บข้อมูลHRD!F7:F2028,"ความรับผิดชอบ/ซื่อสัตย์สุจริต")</f>
        <v>0</v>
      </c>
      <c r="K11" s="158" t="s">
        <v>26</v>
      </c>
      <c r="L11" s="158"/>
      <c r="M11" s="42">
        <f>COUNTIF(เก็บข้อมูลHRD!G7:G2028,"สอนงาน")</f>
        <v>0</v>
      </c>
      <c r="N11" s="105"/>
    </row>
    <row r="12" spans="1:17" ht="24.95" customHeight="1">
      <c r="A12" s="192"/>
      <c r="B12" s="185" t="s">
        <v>51</v>
      </c>
      <c r="C12" s="186"/>
      <c r="D12" s="187"/>
      <c r="E12" s="195" t="s">
        <v>66</v>
      </c>
      <c r="F12" s="195"/>
      <c r="G12" s="40"/>
      <c r="H12" s="161" t="s">
        <v>20</v>
      </c>
      <c r="I12" s="161"/>
      <c r="J12" s="41">
        <f>COUNTIF(เก็บข้อมูลHRD!F7:F2028,"ทำงานเป็นทีม")</f>
        <v>0</v>
      </c>
      <c r="K12" s="158" t="s">
        <v>27</v>
      </c>
      <c r="L12" s="158"/>
      <c r="M12" s="42">
        <f>COUNTIF(เก็บข้อมูลHRD!G7:G2028,"มอบหมายงาน")</f>
        <v>0</v>
      </c>
      <c r="N12" s="105"/>
    </row>
    <row r="13" spans="1:17" ht="24.95" customHeight="1">
      <c r="A13" s="192"/>
      <c r="B13" s="160" t="s">
        <v>8</v>
      </c>
      <c r="C13" s="160"/>
      <c r="D13" s="38">
        <f t="array" ref="D13">COUNTIFS(เก็บข้อมูลHRD!D7:D2028,"ข้าราชการ",เก็บข้อมูลHRD!M7:M2028,"2")</f>
        <v>17</v>
      </c>
      <c r="E13" s="39" t="s">
        <v>10</v>
      </c>
      <c r="F13" s="38">
        <f t="array" ref="F13">COUNTIFS(เก็บข้อมูลHRD!D7:D2028,"พนักงานราชการ",เก็บข้อมูลHRD!M7:M2028,"2")</f>
        <v>7</v>
      </c>
      <c r="G13" s="45"/>
      <c r="H13" s="161" t="s">
        <v>24</v>
      </c>
      <c r="I13" s="161"/>
      <c r="J13" s="41">
        <f>COUNTIF(เก็บข้อมูลHRD!F7:F2028,"คิดค้น/ใช้นวัตกรรมใหม่ๆ")</f>
        <v>0</v>
      </c>
      <c r="K13" s="158" t="s">
        <v>28</v>
      </c>
      <c r="L13" s="158"/>
      <c r="M13" s="42">
        <f>COUNTIF(เก็บข้อมูลHRD!G7:G2028,"ดูงานนอกสถานที่")</f>
        <v>0</v>
      </c>
      <c r="N13" s="105"/>
      <c r="Q13" s="22" t="s">
        <v>57</v>
      </c>
    </row>
    <row r="14" spans="1:17" ht="24.95" customHeight="1">
      <c r="A14" s="192"/>
      <c r="B14" s="160" t="s">
        <v>9</v>
      </c>
      <c r="C14" s="160"/>
      <c r="D14" s="38">
        <f t="array" ref="D14">SUMPRODUCT(IF(เก็บข้อมูลHRD!D7:D2028="ข้าราชการ",IF(เก็บข้อมูลHRD!B7:B2028&lt;&gt;"",IF(เก็บข้อมูลHRD!M7:M2028=2,1/COUNTIFS(เก็บข้อมูลHRD!B7:B2028,เก็บข้อมูลHRD!B7:B2028,เก็บข้อมูลHRD!D7:D2028,"ข้าราชการ",เก็บข้อมูลHRD!B7:B2028,"&lt;&gt;",เก็บข้อมูลHRD!M7:M2028,"=2")))))</f>
        <v>16</v>
      </c>
      <c r="E14" s="39" t="s">
        <v>11</v>
      </c>
      <c r="F14" s="38">
        <f t="array" ref="F14">SUMPRODUCT(IF(เก็บข้อมูลHRD!D7:D2028="พนักงานราชการ",IF(เก็บข้อมูลHRD!B7:B2028&lt;&gt;"",IF(เก็บข้อมูลHRD!M7:M2028=2,1/COUNTIFS(เก็บข้อมูลHRD!B7:B2028,เก็บข้อมูลHRD!B7:B2028,เก็บข้อมูลHRD!D7:D2028,"พนักงานราชการ",เก็บข้อมูลHRD!B7:B2028,"&lt;&gt;",เก็บข้อมูลHRD!M7:M2028,"=2")))))</f>
        <v>6</v>
      </c>
      <c r="G14" s="46"/>
      <c r="H14" s="161" t="s">
        <v>25</v>
      </c>
      <c r="I14" s="161"/>
      <c r="J14" s="41">
        <f>COUNTIF(เก็บข้อมูลHRD!F7:F2028,"กฎหมาย/กฎระเบียบฯ")</f>
        <v>21</v>
      </c>
      <c r="K14" s="158" t="s">
        <v>29</v>
      </c>
      <c r="L14" s="158"/>
      <c r="M14" s="42">
        <f>COUNTIF(เก็บข้อมูลHRD!G7:G2028,"หมุนเวียนงาน")</f>
        <v>0</v>
      </c>
      <c r="N14" s="105"/>
    </row>
    <row r="15" spans="1:17" ht="24.95" customHeight="1">
      <c r="A15" s="193"/>
      <c r="B15" s="160" t="s">
        <v>75</v>
      </c>
      <c r="C15" s="160"/>
      <c r="D15" s="44">
        <f>D14/D4*100</f>
        <v>100</v>
      </c>
      <c r="E15" s="39" t="s">
        <v>76</v>
      </c>
      <c r="F15" s="44">
        <f>F14/F4*100</f>
        <v>100</v>
      </c>
      <c r="G15" s="40"/>
      <c r="H15" s="161" t="s">
        <v>21</v>
      </c>
      <c r="I15" s="161"/>
      <c r="J15" s="41">
        <f>COUNTIF(เก็บข้อมูลHRD!F7:F2028,"การใช้เทคโนโลยี")</f>
        <v>0</v>
      </c>
      <c r="K15" s="158" t="s">
        <v>30</v>
      </c>
      <c r="L15" s="158"/>
      <c r="M15" s="42">
        <f>COUNTIF(เก็บข้อมูลHRD!G7:G2028,"เรียนรู้ด้วยตนเอง")</f>
        <v>0</v>
      </c>
      <c r="N15" s="105"/>
    </row>
    <row r="16" spans="1:17" ht="24.95" customHeight="1">
      <c r="A16" s="203" t="s">
        <v>12</v>
      </c>
      <c r="B16" s="177" t="s">
        <v>36</v>
      </c>
      <c r="C16" s="177"/>
      <c r="D16" s="177"/>
      <c r="E16" s="177"/>
      <c r="F16" s="178"/>
      <c r="G16" s="40"/>
      <c r="H16" s="161" t="s">
        <v>22</v>
      </c>
      <c r="I16" s="161"/>
      <c r="J16" s="41">
        <f>COUNTIF(เก็บข้อมูลHRD!F7:F2028,"ทักษะการคิด")</f>
        <v>0</v>
      </c>
      <c r="K16" s="158" t="s">
        <v>31</v>
      </c>
      <c r="L16" s="158"/>
      <c r="M16" s="42">
        <f>COUNTIF(เก็บข้อมูลHRD!G7:G2028,"อื่นๆ")</f>
        <v>0</v>
      </c>
      <c r="N16" s="105"/>
    </row>
    <row r="17" spans="1:18" ht="23.25" customHeight="1">
      <c r="A17" s="203"/>
      <c r="B17" s="177" t="s">
        <v>51</v>
      </c>
      <c r="C17" s="177"/>
      <c r="D17" s="178"/>
      <c r="E17" s="204" t="s">
        <v>66</v>
      </c>
      <c r="F17" s="204"/>
      <c r="G17" s="45"/>
      <c r="H17" s="159" t="s">
        <v>52</v>
      </c>
      <c r="I17" s="159"/>
      <c r="J17" s="113">
        <f>SUM(J7:J16)</f>
        <v>43</v>
      </c>
      <c r="K17" s="159" t="s">
        <v>52</v>
      </c>
      <c r="L17" s="159"/>
      <c r="M17" s="114">
        <f>SUM(M7:M16)</f>
        <v>43</v>
      </c>
      <c r="N17" s="105"/>
    </row>
    <row r="18" spans="1:18" ht="24.95" customHeight="1">
      <c r="A18" s="203"/>
      <c r="B18" s="162" t="s">
        <v>8</v>
      </c>
      <c r="C18" s="160"/>
      <c r="D18" s="38">
        <f>COUNTIF(เก็บข้อมูลHRD!D7:D2028,"ข้าราชการ")</f>
        <v>30</v>
      </c>
      <c r="E18" s="39" t="s">
        <v>10</v>
      </c>
      <c r="F18" s="38">
        <f t="array" ref="F18">COUNTIF(เก็บข้อมูลHRD!D7:D2028,"พนักงานราชการ")</f>
        <v>13</v>
      </c>
      <c r="G18" s="46"/>
      <c r="H18" s="200" t="s">
        <v>67</v>
      </c>
      <c r="I18" s="201"/>
      <c r="J18" s="201"/>
      <c r="K18" s="201"/>
      <c r="L18" s="201"/>
      <c r="M18" s="201"/>
      <c r="N18" s="46"/>
    </row>
    <row r="19" spans="1:18" ht="28.5" customHeight="1">
      <c r="A19" s="203"/>
      <c r="B19" s="162" t="s">
        <v>9</v>
      </c>
      <c r="C19" s="160"/>
      <c r="D19" s="38">
        <f t="array" ref="D19">SUMPRODUCT(IF(เก็บข้อมูลHRD!D7:D2028="ข้าราชการ",IF(เก็บข้อมูลHRD!B7:B2028&lt;&gt;"",1/COUNTIFS(เก็บข้อมูลHRD!B7:B2028,เก็บข้อมูลHRD!B7:B2028,เก็บข้อมูลHRD!D7:D2028,"ข้าราชการ",เก็บข้อมูลHRD!B7:B2028,"&lt;&gt;"))))</f>
        <v>16</v>
      </c>
      <c r="E19" s="39" t="s">
        <v>11</v>
      </c>
      <c r="F19" s="38">
        <f t="array" ref="F19">SUMPRODUCT(IF(เก็บข้อมูลHRD!D7:D2028="พนักงานราชการ",IF(เก็บข้อมูลHRD!B7:B2028&lt;&gt;"",1/COUNTIFS(เก็บข้อมูลHRD!B7:B2028,เก็บข้อมูลHRD!B7:B2028,เก็บข้อมูลHRD!D7:D2028,"พนักงานราชการ",เก็บข้อมูลHRD!B7:B2028,"&lt;&gt;"))))</f>
        <v>7</v>
      </c>
      <c r="G19" s="45"/>
      <c r="H19" s="202"/>
      <c r="I19" s="202"/>
      <c r="J19" s="202"/>
      <c r="K19" s="202"/>
      <c r="L19" s="202"/>
      <c r="M19" s="202"/>
      <c r="N19" s="104"/>
    </row>
    <row r="20" spans="1:18" ht="24.95" customHeight="1">
      <c r="A20" s="203"/>
      <c r="B20" s="162" t="s">
        <v>75</v>
      </c>
      <c r="C20" s="160"/>
      <c r="D20" s="44">
        <f>D19/D4*100</f>
        <v>100</v>
      </c>
      <c r="E20" s="39" t="s">
        <v>76</v>
      </c>
      <c r="F20" s="44">
        <f>F19/F4*100</f>
        <v>116.66666666666667</v>
      </c>
      <c r="G20" s="46"/>
      <c r="H20" s="202"/>
      <c r="I20" s="202"/>
      <c r="J20" s="202"/>
      <c r="K20" s="202"/>
      <c r="L20" s="202"/>
      <c r="M20" s="202"/>
      <c r="N20" s="51"/>
    </row>
    <row r="21" spans="1:18" ht="25.5" customHeight="1">
      <c r="A21" s="203"/>
      <c r="B21" s="174" t="s">
        <v>39</v>
      </c>
      <c r="C21" s="174"/>
      <c r="D21" s="174"/>
      <c r="E21" s="174"/>
      <c r="F21" s="175"/>
      <c r="G21" s="131"/>
      <c r="H21" s="202"/>
      <c r="I21" s="202"/>
      <c r="J21" s="202"/>
      <c r="K21" s="202"/>
      <c r="L21" s="202"/>
      <c r="M21" s="202"/>
      <c r="N21" s="51"/>
      <c r="R21" s="22" t="s">
        <v>57</v>
      </c>
    </row>
    <row r="22" spans="1:18" ht="24" customHeight="1">
      <c r="A22" s="203"/>
      <c r="B22" s="205" t="s">
        <v>38</v>
      </c>
      <c r="C22" s="206"/>
      <c r="D22" s="47">
        <f t="array" ref="D22">SUMPRODUCT(IF(เก็บข้อมูลHRD!L7:L2028="มี",IF(เก็บข้อมูลHRD!B7:B2028&lt;&gt;"",1/COUNTIFS(เก็บข้อมูลHRD!B7:B2028,เก็บข้อมูลHRD!B7:B2028,เก็บข้อมูลHRD!L7:L2028,"มี",เก็บข้อมูลHRD!B7:B2028,"&lt;&gt;"))))</f>
        <v>23</v>
      </c>
      <c r="E22" s="39" t="s">
        <v>37</v>
      </c>
      <c r="F22" s="44">
        <f t="array" ref="F22">(D22/SUMPRODUCT((เก็บข้อมูลHRD!B7:B2028&lt;&gt;"")/COUNTIF(เก็บข้อมูลHRD!B7:B2028,เก็บข้อมูลHRD!B7:B2028&amp;"")))*100</f>
        <v>100</v>
      </c>
      <c r="G22" s="132"/>
      <c r="H22" s="202"/>
      <c r="I22" s="202"/>
      <c r="J22" s="202"/>
      <c r="K22" s="202"/>
      <c r="L22" s="202"/>
      <c r="M22" s="202"/>
      <c r="N22" s="51"/>
    </row>
    <row r="23" spans="1:18" ht="21">
      <c r="A23" s="203"/>
      <c r="B23" s="174" t="s">
        <v>41</v>
      </c>
      <c r="C23" s="174"/>
      <c r="D23" s="174"/>
      <c r="E23" s="174"/>
      <c r="F23" s="175"/>
      <c r="G23" s="132"/>
      <c r="H23" s="202"/>
      <c r="I23" s="202"/>
      <c r="J23" s="202"/>
      <c r="K23" s="202"/>
      <c r="L23" s="202"/>
      <c r="M23" s="202"/>
      <c r="N23" s="132"/>
    </row>
    <row r="24" spans="1:18" ht="21.75" customHeight="1">
      <c r="A24" s="203"/>
      <c r="B24" s="205" t="s">
        <v>42</v>
      </c>
      <c r="C24" s="206"/>
      <c r="D24" s="48">
        <f t="array" ref="D24">SUM(เก็บข้อมูลHRD!K7:K2028)</f>
        <v>69000</v>
      </c>
      <c r="E24" s="49" t="s">
        <v>58</v>
      </c>
      <c r="F24" s="50">
        <f t="array" ref="F24">AVERAGEIF(เก็บข้อมูลHRD!K7:K2028,"&lt;&gt;0")</f>
        <v>69000</v>
      </c>
      <c r="G24" s="132"/>
      <c r="H24" s="199" t="s">
        <v>61</v>
      </c>
      <c r="I24" s="199"/>
      <c r="J24" s="199"/>
      <c r="K24" s="199"/>
      <c r="L24" s="199"/>
      <c r="M24" s="132"/>
      <c r="N24" s="132"/>
    </row>
    <row r="25" spans="1:18">
      <c r="B25" s="155"/>
      <c r="C25" s="155"/>
      <c r="D25" s="155"/>
      <c r="E25" s="155"/>
    </row>
  </sheetData>
  <sheetProtection sheet="1" objects="1" scenarios="1" selectLockedCells="1" selectUnlockedCells="1"/>
  <protectedRanges>
    <protectedRange password="CE28" sqref="I4:J4 E2 C2 M4:N4" name="ช่วง1_2_3"/>
  </protectedRanges>
  <mergeCells count="60">
    <mergeCell ref="H24:L24"/>
    <mergeCell ref="H18:M23"/>
    <mergeCell ref="A16:A24"/>
    <mergeCell ref="B17:D17"/>
    <mergeCell ref="E17:F17"/>
    <mergeCell ref="B20:C20"/>
    <mergeCell ref="B21:F21"/>
    <mergeCell ref="B22:C22"/>
    <mergeCell ref="B24:C24"/>
    <mergeCell ref="B6:F6"/>
    <mergeCell ref="A6:A10"/>
    <mergeCell ref="B12:D12"/>
    <mergeCell ref="B11:F11"/>
    <mergeCell ref="A11:A15"/>
    <mergeCell ref="B14:C14"/>
    <mergeCell ref="B8:C8"/>
    <mergeCell ref="E7:F7"/>
    <mergeCell ref="E12:F12"/>
    <mergeCell ref="B7:D7"/>
    <mergeCell ref="B9:C9"/>
    <mergeCell ref="H8:I8"/>
    <mergeCell ref="K8:L8"/>
    <mergeCell ref="H9:I9"/>
    <mergeCell ref="B23:F23"/>
    <mergeCell ref="K9:L9"/>
    <mergeCell ref="H10:I10"/>
    <mergeCell ref="K10:L10"/>
    <mergeCell ref="B13:C13"/>
    <mergeCell ref="H11:I11"/>
    <mergeCell ref="B10:C10"/>
    <mergeCell ref="K11:L11"/>
    <mergeCell ref="H12:I12"/>
    <mergeCell ref="H16:I16"/>
    <mergeCell ref="K16:L16"/>
    <mergeCell ref="B18:C18"/>
    <mergeCell ref="B16:F16"/>
    <mergeCell ref="B5:C5"/>
    <mergeCell ref="A1:M1"/>
    <mergeCell ref="B4:C4"/>
    <mergeCell ref="I4:J4"/>
    <mergeCell ref="K4:L4"/>
    <mergeCell ref="D2:I2"/>
    <mergeCell ref="J2:K2"/>
    <mergeCell ref="L2:M2"/>
    <mergeCell ref="B25:E25"/>
    <mergeCell ref="K6:M6"/>
    <mergeCell ref="H6:J6"/>
    <mergeCell ref="K12:L12"/>
    <mergeCell ref="H17:I17"/>
    <mergeCell ref="K17:L17"/>
    <mergeCell ref="B15:C15"/>
    <mergeCell ref="H13:I13"/>
    <mergeCell ref="K13:L13"/>
    <mergeCell ref="H14:I14"/>
    <mergeCell ref="K14:L14"/>
    <mergeCell ref="H15:I15"/>
    <mergeCell ref="K15:L15"/>
    <mergeCell ref="B19:C19"/>
    <mergeCell ref="H7:I7"/>
    <mergeCell ref="K7:L7"/>
  </mergeCells>
  <dataValidations count="4">
    <dataValidation type="whole" errorStyle="warning" allowBlank="1" showInputMessage="1" showErrorMessage="1" errorTitle="ตัวเลขไม่ถูกต้อง" error="กรุณากรอกเฉพาะปีพุทธศักราช" sqref="I4:J4">
      <formula1>2562</formula1>
      <formula2>2570</formula2>
    </dataValidation>
    <dataValidation type="whole" errorStyle="warning" allowBlank="1" showInputMessage="1" showErrorMessage="1" errorTitle="จำนวนไม่ถูกต้อง" error="กรุณาตรวจสอบตัวเลขอีกครั้ง" sqref="F4:G4">
      <formula1>0</formula1>
      <formula2>10000</formula2>
    </dataValidation>
    <dataValidation type="whole" errorStyle="warning" allowBlank="1" showInputMessage="1" showErrorMessage="1" errorTitle="จำนวนไม่ถูกต้อง" error="กรุณาตรวจสอบตัวเลขอีกครั้ง" sqref="D4">
      <formula1>1</formula1>
      <formula2>10000</formula2>
    </dataValidation>
    <dataValidation allowBlank="1" showInputMessage="1" showErrorMessage="1" error="กรุณากรอกตัวเลขจำนวนเต็ม" sqref="M4:N4"/>
  </dataValidations>
  <printOptions horizontalCentered="1" verticalCentered="1"/>
  <pageMargins left="7.874015748031496E-2" right="7.874015748031496E-2" top="3.937007874015748E-2" bottom="3.937007874015748E-2" header="3.937007874015748E-2" footer="3.937007874015748E-2"/>
  <pageSetup paperSize="9" orientation="landscape" r:id="rId1"/>
  <ignoredErrors>
    <ignoredError sqref="I4 M4" unlockedFormula="1"/>
  </ignoredErrors>
  <drawing r:id="rId2"/>
</worksheet>
</file>

<file path=xl/worksheets/sheet3.xml><?xml version="1.0" encoding="utf-8"?>
<worksheet xmlns="http://schemas.openxmlformats.org/spreadsheetml/2006/main" xmlns:r="http://schemas.openxmlformats.org/officeDocument/2006/relationships">
  <sheetPr codeName="Sheet3"/>
  <dimension ref="A1:D154"/>
  <sheetViews>
    <sheetView tabSelected="1" topLeftCell="A7" workbookViewId="0">
      <selection activeCell="C28" sqref="C28"/>
    </sheetView>
  </sheetViews>
  <sheetFormatPr defaultColWidth="9" defaultRowHeight="22.5"/>
  <cols>
    <col min="1" max="1" width="10.375" style="123" customWidth="1"/>
    <col min="2" max="2" width="42" style="124" customWidth="1"/>
    <col min="3" max="3" width="37.625" style="125" customWidth="1"/>
    <col min="4" max="4" width="44.75" style="123" customWidth="1"/>
    <col min="5" max="16384" width="9" style="106"/>
  </cols>
  <sheetData>
    <row r="1" spans="1:4" ht="36">
      <c r="A1" s="208" t="s">
        <v>64</v>
      </c>
      <c r="B1" s="208"/>
      <c r="C1" s="208"/>
      <c r="D1" s="208"/>
    </row>
    <row r="2" spans="1:4" ht="92.25" customHeight="1">
      <c r="A2" s="207" t="s">
        <v>73</v>
      </c>
      <c r="B2" s="207"/>
      <c r="C2" s="207"/>
      <c r="D2" s="207"/>
    </row>
    <row r="3" spans="1:4" ht="186.75" customHeight="1">
      <c r="A3" s="207" t="s">
        <v>69</v>
      </c>
      <c r="B3" s="207"/>
      <c r="C3" s="207"/>
      <c r="D3" s="207"/>
    </row>
    <row r="4" spans="1:4" s="110" customFormat="1" ht="45">
      <c r="A4" s="107" t="s">
        <v>56</v>
      </c>
      <c r="B4" s="108" t="s">
        <v>62</v>
      </c>
      <c r="C4" s="109" t="s">
        <v>1</v>
      </c>
      <c r="D4" s="111" t="s">
        <v>65</v>
      </c>
    </row>
    <row r="5" spans="1:4">
      <c r="A5" s="119">
        <v>1</v>
      </c>
      <c r="B5" s="142" t="s">
        <v>78</v>
      </c>
      <c r="C5" s="143" t="s">
        <v>100</v>
      </c>
      <c r="D5" s="122" t="str">
        <f>IF(COUNTIF(เก็บข้อมูลHRD!$B$7:$B$2028,B5),"ได้รับการพัฒนาแล้ว",IF(B5="","ป้อนรายชื่อบุคลากรเพิ่ม(ถ้ามี)","ยังไม่ได้รับการพัฒนา"))</f>
        <v>ได้รับการพัฒนาแล้ว</v>
      </c>
    </row>
    <row r="6" spans="1:4">
      <c r="A6" s="119">
        <v>4</v>
      </c>
      <c r="B6" s="142" t="s">
        <v>94</v>
      </c>
      <c r="C6" s="144" t="s">
        <v>100</v>
      </c>
      <c r="D6" s="122" t="str">
        <f>IF(COUNTIF(เก็บข้อมูลHRD!$B$7:$B$2028,B6),"ได้รับการพัฒนาแล้ว",IF(B6="","ป้อนรายชื่อบุคลากรเพิ่ม(ถ้ามี)","ยังไม่ได้รับการพัฒนา"))</f>
        <v>ได้รับการพัฒนาแล้ว</v>
      </c>
    </row>
    <row r="7" spans="1:4">
      <c r="A7" s="119">
        <v>2</v>
      </c>
      <c r="B7" s="142" t="s">
        <v>79</v>
      </c>
      <c r="C7" s="144" t="s">
        <v>100</v>
      </c>
      <c r="D7" s="122" t="str">
        <f>IF(COUNTIF(เก็บข้อมูลHRD!$B$7:$B$2028,B7),"ได้รับการพัฒนาแล้ว",IF(B7="","ป้อนรายชื่อบุคลากรเพิ่ม(ถ้ามี)","ยังไม่ได้รับการพัฒนา"))</f>
        <v>ได้รับการพัฒนาแล้ว</v>
      </c>
    </row>
    <row r="8" spans="1:4">
      <c r="A8" s="119">
        <v>5</v>
      </c>
      <c r="B8" s="142" t="s">
        <v>81</v>
      </c>
      <c r="C8" s="144" t="s">
        <v>99</v>
      </c>
      <c r="D8" s="122" t="str">
        <f>IF(COUNTIF(เก็บข้อมูลHRD!$B$7:$B$2028,B8),"ได้รับการพัฒนาแล้ว",IF(B8="","ป้อนรายชื่อบุคลากรเพิ่ม(ถ้ามี)","ยังไม่ได้รับการพัฒนา"))</f>
        <v>ได้รับการพัฒนาแล้ว</v>
      </c>
    </row>
    <row r="9" spans="1:4">
      <c r="A9" s="119">
        <v>6</v>
      </c>
      <c r="B9" s="142" t="s">
        <v>82</v>
      </c>
      <c r="C9" s="144" t="s">
        <v>99</v>
      </c>
      <c r="D9" s="122" t="str">
        <f>IF(COUNTIF(เก็บข้อมูลHRD!$B$7:$B$2028,B9),"ได้รับการพัฒนาแล้ว",IF(B9="","ป้อนรายชื่อบุคลากรเพิ่ม(ถ้ามี)","ยังไม่ได้รับการพัฒนา"))</f>
        <v>ได้รับการพัฒนาแล้ว</v>
      </c>
    </row>
    <row r="10" spans="1:4">
      <c r="A10" s="119">
        <v>8</v>
      </c>
      <c r="B10" s="142" t="s">
        <v>84</v>
      </c>
      <c r="C10" s="144" t="s">
        <v>99</v>
      </c>
      <c r="D10" s="122" t="str">
        <f>IF(COUNTIF(เก็บข้อมูลHRD!$B$7:$B$2028,B10),"ได้รับการพัฒนาแล้ว",IF(B10="","ป้อนรายชื่อบุคลากรเพิ่ม(ถ้ามี)","ยังไม่ได้รับการพัฒนา"))</f>
        <v>ได้รับการพัฒนาแล้ว</v>
      </c>
    </row>
    <row r="11" spans="1:4">
      <c r="A11" s="119">
        <v>12</v>
      </c>
      <c r="B11" s="142" t="s">
        <v>88</v>
      </c>
      <c r="C11" s="144" t="s">
        <v>99</v>
      </c>
      <c r="D11" s="122" t="str">
        <f>IF(COUNTIF(เก็บข้อมูลHRD!$B$7:$B$2028,B11),"ได้รับการพัฒนาแล้ว",IF(B11="","ป้อนรายชื่อบุคลากรเพิ่ม(ถ้ามี)","ยังไม่ได้รับการพัฒนา"))</f>
        <v>ได้รับการพัฒนาแล้ว</v>
      </c>
    </row>
    <row r="12" spans="1:4">
      <c r="A12" s="119">
        <v>7</v>
      </c>
      <c r="B12" s="142" t="s">
        <v>83</v>
      </c>
      <c r="C12" s="144" t="s">
        <v>99</v>
      </c>
      <c r="D12" s="122" t="str">
        <f>IF(COUNTIF(เก็บข้อมูลHRD!$B$7:$B$2028,B12),"ได้รับการพัฒนาแล้ว",IF(B12="","ป้อนรายชื่อบุคลากรเพิ่ม(ถ้ามี)","ยังไม่ได้รับการพัฒนา"))</f>
        <v>ได้รับการพัฒนาแล้ว</v>
      </c>
    </row>
    <row r="13" spans="1:4">
      <c r="A13" s="119">
        <v>9</v>
      </c>
      <c r="B13" s="142" t="s">
        <v>85</v>
      </c>
      <c r="C13" s="144" t="s">
        <v>99</v>
      </c>
      <c r="D13" s="122" t="str">
        <f>IF(COUNTIF(เก็บข้อมูลHRD!$B$7:$B$2028,B13),"ได้รับการพัฒนาแล้ว",IF(B13="","ป้อนรายชื่อบุคลากรเพิ่ม(ถ้ามี)","ยังไม่ได้รับการพัฒนา"))</f>
        <v>ได้รับการพัฒนาแล้ว</v>
      </c>
    </row>
    <row r="14" spans="1:4">
      <c r="A14" s="119">
        <v>13</v>
      </c>
      <c r="B14" s="142" t="s">
        <v>126</v>
      </c>
      <c r="C14" s="144" t="s">
        <v>101</v>
      </c>
      <c r="D14" s="122" t="str">
        <f>IF(COUNTIF(เก็บข้อมูลHRD!$B$7:$B$2028,B14),"ได้รับการพัฒนาแล้ว",IF(B14="","ป้อนรายชื่อบุคลากรเพิ่ม(ถ้ามี)","ยังไม่ได้รับการพัฒนา"))</f>
        <v>ได้รับการพัฒนาแล้ว</v>
      </c>
    </row>
    <row r="15" spans="1:4">
      <c r="A15" s="119">
        <v>15</v>
      </c>
      <c r="B15" s="142" t="s">
        <v>127</v>
      </c>
      <c r="C15" s="144" t="s">
        <v>101</v>
      </c>
      <c r="D15" s="122" t="str">
        <f>IF(COUNTIF(เก็บข้อมูลHRD!$B$7:$B$2028,B15),"ได้รับการพัฒนาแล้ว",IF(B15="","ป้อนรายชื่อบุคลากรเพิ่ม(ถ้ามี)","ยังไม่ได้รับการพัฒนา"))</f>
        <v>ได้รับการพัฒนาแล้ว</v>
      </c>
    </row>
    <row r="16" spans="1:4">
      <c r="A16" s="119">
        <v>14</v>
      </c>
      <c r="B16" s="142" t="s">
        <v>95</v>
      </c>
      <c r="C16" s="144" t="s">
        <v>101</v>
      </c>
      <c r="D16" s="122" t="str">
        <f>IF(COUNTIF(เก็บข้อมูลHRD!$B$7:$B$2028,B16),"ได้รับการพัฒนาแล้ว",IF(B16="","ป้อนรายชื่อบุคลากรเพิ่ม(ถ้ามี)","ยังไม่ได้รับการพัฒนา"))</f>
        <v>ได้รับการพัฒนาแล้ว</v>
      </c>
    </row>
    <row r="17" spans="1:4">
      <c r="A17" s="119">
        <v>18</v>
      </c>
      <c r="B17" s="142" t="s">
        <v>89</v>
      </c>
      <c r="C17" s="144" t="s">
        <v>102</v>
      </c>
      <c r="D17" s="122" t="str">
        <f>IF(COUNTIF(เก็บข้อมูลHRD!$B$7:$B$2028,B17),"ได้รับการพัฒนาแล้ว",IF(B17="","ป้อนรายชื่อบุคลากรเพิ่ม(ถ้ามี)","ยังไม่ได้รับการพัฒนา"))</f>
        <v>ได้รับการพัฒนาแล้ว</v>
      </c>
    </row>
    <row r="18" spans="1:4">
      <c r="A18" s="119">
        <v>19</v>
      </c>
      <c r="B18" s="142" t="s">
        <v>91</v>
      </c>
      <c r="C18" s="144" t="s">
        <v>102</v>
      </c>
      <c r="D18" s="122" t="str">
        <f>IF(COUNTIF(เก็บข้อมูลHRD!$B$7:$B$2028,B18),"ได้รับการพัฒนาแล้ว",IF(B18="","ป้อนรายชื่อบุคลากรเพิ่ม(ถ้ามี)","ยังไม่ได้รับการพัฒนา"))</f>
        <v>ได้รับการพัฒนาแล้ว</v>
      </c>
    </row>
    <row r="19" spans="1:4">
      <c r="A19" s="119">
        <v>17</v>
      </c>
      <c r="B19" s="142" t="s">
        <v>109</v>
      </c>
      <c r="C19" s="144" t="s">
        <v>102</v>
      </c>
      <c r="D19" s="122" t="str">
        <f>IF(COUNTIF(เก็บข้อมูลHRD!$B$7:$B$2028,B19),"ได้รับการพัฒนาแล้ว",IF(B19="","ป้อนรายชื่อบุคลากรเพิ่ม(ถ้ามี)","ยังไม่ได้รับการพัฒนา"))</f>
        <v>ได้รับการพัฒนาแล้ว</v>
      </c>
    </row>
    <row r="20" spans="1:4">
      <c r="A20" s="119">
        <v>20</v>
      </c>
      <c r="B20" s="147" t="s">
        <v>92</v>
      </c>
      <c r="C20" s="144" t="s">
        <v>102</v>
      </c>
      <c r="D20" s="122" t="str">
        <f>IF(COUNTIF(เก็บข้อมูลHRD!$B$7:$B$2028,B20),"ได้รับการพัฒนาแล้ว",IF(B20="","ป้อนรายชื่อบุคลากรเพิ่ม(ถ้ามี)","ยังไม่ได้รับการพัฒนา"))</f>
        <v>ได้รับการพัฒนาแล้ว</v>
      </c>
    </row>
    <row r="21" spans="1:4">
      <c r="A21" s="119">
        <v>21</v>
      </c>
      <c r="B21" s="148" t="s">
        <v>128</v>
      </c>
      <c r="C21" s="144" t="s">
        <v>102</v>
      </c>
      <c r="D21" s="122" t="str">
        <f>IF(COUNTIF(เก็บข้อมูลHRD!$B$7:$B$2028,B21),"ได้รับการพัฒนาแล้ว",IF(B21="","ป้อนรายชื่อบุคลากรเพิ่ม(ถ้ามี)","ยังไม่ได้รับการพัฒนา"))</f>
        <v>ได้รับการพัฒนาแล้ว</v>
      </c>
    </row>
    <row r="22" spans="1:4">
      <c r="A22" s="119">
        <v>3</v>
      </c>
      <c r="B22" s="142" t="s">
        <v>80</v>
      </c>
      <c r="C22" s="145" t="s">
        <v>97</v>
      </c>
      <c r="D22" s="122" t="str">
        <f>IF(COUNTIF(เก็บข้อมูลHRD!$B$7:$B$2028,B22),"ได้รับการพัฒนาแล้ว",IF(B22="","ป้อนรายชื่อบุคลากรเพิ่ม(ถ้ามี)","ยังไม่ได้รับการพัฒนา"))</f>
        <v>ได้รับการพัฒนาแล้ว</v>
      </c>
    </row>
    <row r="23" spans="1:4">
      <c r="A23" s="119">
        <v>10</v>
      </c>
      <c r="B23" s="142" t="s">
        <v>86</v>
      </c>
      <c r="C23" s="146" t="s">
        <v>98</v>
      </c>
      <c r="D23" s="122" t="str">
        <f>IF(COUNTIF(เก็บข้อมูลHRD!$B$7:$B$2028,B23),"ได้รับการพัฒนาแล้ว",IF(B23="","ป้อนรายชื่อบุคลากรเพิ่ม(ถ้ามี)","ยังไม่ได้รับการพัฒนา"))</f>
        <v>ได้รับการพัฒนาแล้ว</v>
      </c>
    </row>
    <row r="24" spans="1:4">
      <c r="A24" s="119">
        <v>11</v>
      </c>
      <c r="B24" s="142" t="s">
        <v>87</v>
      </c>
      <c r="C24" s="146" t="s">
        <v>98</v>
      </c>
      <c r="D24" s="122" t="str">
        <f>IF(COUNTIF(เก็บข้อมูลHRD!$B$7:$B$2028,B24),"ได้รับการพัฒนาแล้ว",IF(B24="","ป้อนรายชื่อบุคลากรเพิ่ม(ถ้ามี)","ยังไม่ได้รับการพัฒนา"))</f>
        <v>ได้รับการพัฒนาแล้ว</v>
      </c>
    </row>
    <row r="25" spans="1:4">
      <c r="A25" s="119">
        <v>16</v>
      </c>
      <c r="B25" s="142" t="s">
        <v>96</v>
      </c>
      <c r="C25" s="144" t="s">
        <v>107</v>
      </c>
      <c r="D25" s="122" t="str">
        <f>IF(COUNTIF(เก็บข้อมูลHRD!$B$7:$B$2028,B25),"ได้รับการพัฒนาแล้ว",IF(B25="","ป้อนรายชื่อบุคลากรเพิ่ม(ถ้ามี)","ยังไม่ได้รับการพัฒนา"))</f>
        <v>ได้รับการพัฒนาแล้ว</v>
      </c>
    </row>
    <row r="26" spans="1:4">
      <c r="A26" s="119">
        <v>22</v>
      </c>
      <c r="B26" s="142" t="s">
        <v>93</v>
      </c>
      <c r="C26" s="144" t="s">
        <v>103</v>
      </c>
      <c r="D26" s="122" t="str">
        <f>IF(COUNTIF(เก็บข้อมูลHRD!$B$7:$B$2028,B26),"ได้รับการพัฒนาแล้ว",IF(B26="","ป้อนรายชื่อบุคลากรเพิ่ม(ถ้ามี)","ยังไม่ได้รับการพัฒนา"))</f>
        <v>ได้รับการพัฒนาแล้ว</v>
      </c>
    </row>
    <row r="27" spans="1:4">
      <c r="A27" s="119">
        <v>23</v>
      </c>
      <c r="B27" s="120"/>
      <c r="C27" s="121"/>
      <c r="D27" s="122" t="str">
        <f>IF(COUNTIF(เก็บข้อมูลHRD!$B$7:$B$2028,B27),"ได้รับการพัฒนาแล้ว",IF(B27="","ป้อนรายชื่อบุคลากรเพิ่ม(ถ้ามี)","ยังไม่ได้รับการพัฒนา"))</f>
        <v>ป้อนรายชื่อบุคลากรเพิ่ม(ถ้ามี)</v>
      </c>
    </row>
    <row r="28" spans="1:4">
      <c r="A28" s="119">
        <v>24</v>
      </c>
      <c r="B28" s="120"/>
      <c r="C28" s="121"/>
      <c r="D28" s="122" t="str">
        <f>IF(COUNTIF(เก็บข้อมูลHRD!$B$7:$B$2028,B28),"ได้รับการพัฒนาแล้ว",IF(B28="","ป้อนรายชื่อบุคลากรเพิ่ม(ถ้ามี)","ยังไม่ได้รับการพัฒนา"))</f>
        <v>ป้อนรายชื่อบุคลากรเพิ่ม(ถ้ามี)</v>
      </c>
    </row>
    <row r="29" spans="1:4">
      <c r="A29" s="119">
        <v>25</v>
      </c>
      <c r="B29" s="120"/>
      <c r="C29" s="121"/>
      <c r="D29" s="122" t="str">
        <f>IF(COUNTIF(เก็บข้อมูลHRD!$B$7:$B$2028,B29),"ได้รับการพัฒนาแล้ว",IF(B29="","ป้อนรายชื่อบุคลากรเพิ่ม(ถ้ามี)","ยังไม่ได้รับการพัฒนา"))</f>
        <v>ป้อนรายชื่อบุคลากรเพิ่ม(ถ้ามี)</v>
      </c>
    </row>
    <row r="30" spans="1:4">
      <c r="A30" s="119">
        <v>26</v>
      </c>
      <c r="B30" s="120"/>
      <c r="C30" s="121"/>
      <c r="D30" s="122" t="str">
        <f>IF(COUNTIF(เก็บข้อมูลHRD!$B$7:$B$2028,B30),"ได้รับการพัฒนาแล้ว",IF(B30="","ป้อนรายชื่อบุคลากรเพิ่ม(ถ้ามี)","ยังไม่ได้รับการพัฒนา"))</f>
        <v>ป้อนรายชื่อบุคลากรเพิ่ม(ถ้ามี)</v>
      </c>
    </row>
    <row r="31" spans="1:4">
      <c r="A31" s="119">
        <v>27</v>
      </c>
      <c r="B31" s="120"/>
      <c r="C31" s="121"/>
      <c r="D31" s="122" t="str">
        <f>IF(COUNTIF(เก็บข้อมูลHRD!$B$7:$B$2028,B31),"ได้รับการพัฒนาแล้ว",IF(B31="","ป้อนรายชื่อบุคลากรเพิ่ม(ถ้ามี)","ยังไม่ได้รับการพัฒนา"))</f>
        <v>ป้อนรายชื่อบุคลากรเพิ่ม(ถ้ามี)</v>
      </c>
    </row>
    <row r="32" spans="1:4">
      <c r="A32" s="119">
        <v>28</v>
      </c>
      <c r="B32" s="120"/>
      <c r="C32" s="121"/>
      <c r="D32" s="122" t="str">
        <f>IF(COUNTIF(เก็บข้อมูลHRD!$B$7:$B$2028,B32),"ได้รับการพัฒนาแล้ว",IF(B32="","ป้อนรายชื่อบุคลากรเพิ่ม(ถ้ามี)","ยังไม่ได้รับการพัฒนา"))</f>
        <v>ป้อนรายชื่อบุคลากรเพิ่ม(ถ้ามี)</v>
      </c>
    </row>
    <row r="33" spans="1:4">
      <c r="A33" s="119">
        <v>29</v>
      </c>
      <c r="B33" s="120"/>
      <c r="C33" s="121"/>
      <c r="D33" s="122" t="str">
        <f>IF(COUNTIF(เก็บข้อมูลHRD!$B$7:$B$2028,B33),"ได้รับการพัฒนาแล้ว",IF(B33="","ป้อนรายชื่อบุคลากรเพิ่ม(ถ้ามี)","ยังไม่ได้รับการพัฒนา"))</f>
        <v>ป้อนรายชื่อบุคลากรเพิ่ม(ถ้ามี)</v>
      </c>
    </row>
    <row r="34" spans="1:4">
      <c r="A34" s="119">
        <v>30</v>
      </c>
      <c r="B34" s="120"/>
      <c r="C34" s="121"/>
      <c r="D34" s="122" t="str">
        <f>IF(COUNTIF(เก็บข้อมูลHRD!$B$7:$B$2028,B34),"ได้รับการพัฒนาแล้ว",IF(B34="","ป้อนรายชื่อบุคลากรเพิ่ม(ถ้ามี)","ยังไม่ได้รับการพัฒนา"))</f>
        <v>ป้อนรายชื่อบุคลากรเพิ่ม(ถ้ามี)</v>
      </c>
    </row>
    <row r="35" spans="1:4">
      <c r="A35" s="119">
        <v>31</v>
      </c>
      <c r="B35" s="120"/>
      <c r="C35" s="121"/>
      <c r="D35" s="122" t="str">
        <f>IF(COUNTIF(เก็บข้อมูลHRD!$B$7:$B$2028,B35),"ได้รับการพัฒนาแล้ว",IF(B35="","ป้อนรายชื่อบุคลากรเพิ่ม(ถ้ามี)","ยังไม่ได้รับการพัฒนา"))</f>
        <v>ป้อนรายชื่อบุคลากรเพิ่ม(ถ้ามี)</v>
      </c>
    </row>
    <row r="36" spans="1:4">
      <c r="A36" s="119">
        <v>32</v>
      </c>
      <c r="B36" s="120"/>
      <c r="C36" s="121"/>
      <c r="D36" s="122" t="str">
        <f>IF(COUNTIF(เก็บข้อมูลHRD!$B$7:$B$2028,B36),"ได้รับการพัฒนาแล้ว",IF(B36="","ป้อนรายชื่อบุคลากรเพิ่ม(ถ้ามี)","ยังไม่ได้รับการพัฒนา"))</f>
        <v>ป้อนรายชื่อบุคลากรเพิ่ม(ถ้ามี)</v>
      </c>
    </row>
    <row r="37" spans="1:4">
      <c r="A37" s="119">
        <v>33</v>
      </c>
      <c r="B37" s="120"/>
      <c r="C37" s="121"/>
      <c r="D37" s="122" t="str">
        <f>IF(COUNTIF(เก็บข้อมูลHRD!$B$7:$B$2028,B37),"ได้รับการพัฒนาแล้ว",IF(B37="","ป้อนรายชื่อบุคลากรเพิ่ม(ถ้ามี)","ยังไม่ได้รับการพัฒนา"))</f>
        <v>ป้อนรายชื่อบุคลากรเพิ่ม(ถ้ามี)</v>
      </c>
    </row>
    <row r="38" spans="1:4">
      <c r="A38" s="119">
        <v>34</v>
      </c>
      <c r="B38" s="120"/>
      <c r="C38" s="121"/>
      <c r="D38" s="122" t="str">
        <f>IF(COUNTIF(เก็บข้อมูลHRD!$B$7:$B$2028,B38),"ได้รับการพัฒนาแล้ว",IF(B38="","ป้อนรายชื่อบุคลากรเพิ่ม(ถ้ามี)","ยังไม่ได้รับการพัฒนา"))</f>
        <v>ป้อนรายชื่อบุคลากรเพิ่ม(ถ้ามี)</v>
      </c>
    </row>
    <row r="39" spans="1:4">
      <c r="A39" s="119">
        <v>35</v>
      </c>
      <c r="B39" s="120"/>
      <c r="C39" s="121"/>
      <c r="D39" s="122" t="str">
        <f>IF(COUNTIF(เก็บข้อมูลHRD!$B$7:$B$2028,B39),"ได้รับการพัฒนาแล้ว",IF(B39="","ป้อนรายชื่อบุคลากรเพิ่ม(ถ้ามี)","ยังไม่ได้รับการพัฒนา"))</f>
        <v>ป้อนรายชื่อบุคลากรเพิ่ม(ถ้ามี)</v>
      </c>
    </row>
    <row r="40" spans="1:4">
      <c r="A40" s="119">
        <v>36</v>
      </c>
      <c r="B40" s="120"/>
      <c r="C40" s="121"/>
      <c r="D40" s="122" t="str">
        <f>IF(COUNTIF(เก็บข้อมูลHRD!$B$7:$B$2028,B40),"ได้รับการพัฒนาแล้ว",IF(B40="","ป้อนรายชื่อบุคลากรเพิ่ม(ถ้ามี)","ยังไม่ได้รับการพัฒนา"))</f>
        <v>ป้อนรายชื่อบุคลากรเพิ่ม(ถ้ามี)</v>
      </c>
    </row>
    <row r="41" spans="1:4">
      <c r="A41" s="119">
        <v>37</v>
      </c>
      <c r="B41" s="120"/>
      <c r="C41" s="121"/>
      <c r="D41" s="122" t="str">
        <f>IF(COUNTIF(เก็บข้อมูลHRD!$B$7:$B$2028,B41),"ได้รับการพัฒนาแล้ว",IF(B41="","ป้อนรายชื่อบุคลากรเพิ่ม(ถ้ามี)","ยังไม่ได้รับการพัฒนา"))</f>
        <v>ป้อนรายชื่อบุคลากรเพิ่ม(ถ้ามี)</v>
      </c>
    </row>
    <row r="42" spans="1:4">
      <c r="A42" s="119">
        <v>38</v>
      </c>
      <c r="B42" s="120"/>
      <c r="C42" s="121"/>
      <c r="D42" s="122" t="str">
        <f>IF(COUNTIF(เก็บข้อมูลHRD!$B$7:$B$2028,B42),"ได้รับการพัฒนาแล้ว",IF(B42="","ป้อนรายชื่อบุคลากรเพิ่ม(ถ้ามี)","ยังไม่ได้รับการพัฒนา"))</f>
        <v>ป้อนรายชื่อบุคลากรเพิ่ม(ถ้ามี)</v>
      </c>
    </row>
    <row r="43" spans="1:4">
      <c r="A43" s="119">
        <v>39</v>
      </c>
      <c r="B43" s="120"/>
      <c r="C43" s="121"/>
      <c r="D43" s="122" t="str">
        <f>IF(COUNTIF(เก็บข้อมูลHRD!$B$7:$B$2028,B43),"ได้รับการพัฒนาแล้ว",IF(B43="","ป้อนรายชื่อบุคลากรเพิ่ม(ถ้ามี)","ยังไม่ได้รับการพัฒนา"))</f>
        <v>ป้อนรายชื่อบุคลากรเพิ่ม(ถ้ามี)</v>
      </c>
    </row>
    <row r="44" spans="1:4">
      <c r="A44" s="119">
        <v>40</v>
      </c>
      <c r="B44" s="120"/>
      <c r="C44" s="121"/>
      <c r="D44" s="122" t="str">
        <f>IF(COUNTIF(เก็บข้อมูลHRD!$B$7:$B$2028,B44),"ได้รับการพัฒนาแล้ว",IF(B44="","ป้อนรายชื่อบุคลากรเพิ่ม(ถ้ามี)","ยังไม่ได้รับการพัฒนา"))</f>
        <v>ป้อนรายชื่อบุคลากรเพิ่ม(ถ้ามี)</v>
      </c>
    </row>
    <row r="45" spans="1:4">
      <c r="A45" s="119">
        <v>41</v>
      </c>
      <c r="B45" s="120"/>
      <c r="C45" s="121"/>
      <c r="D45" s="122" t="str">
        <f>IF(COUNTIF(เก็บข้อมูลHRD!$B$7:$B$2028,B45),"ได้รับการพัฒนาแล้ว",IF(B45="","ป้อนรายชื่อบุคลากรเพิ่ม(ถ้ามี)","ยังไม่ได้รับการพัฒนา"))</f>
        <v>ป้อนรายชื่อบุคลากรเพิ่ม(ถ้ามี)</v>
      </c>
    </row>
    <row r="46" spans="1:4">
      <c r="A46" s="119">
        <v>42</v>
      </c>
      <c r="B46" s="120"/>
      <c r="C46" s="121"/>
      <c r="D46" s="122" t="str">
        <f>IF(COUNTIF(เก็บข้อมูลHRD!$B$7:$B$2028,B46),"ได้รับการพัฒนาแล้ว",IF(B46="","ป้อนรายชื่อบุคลากรเพิ่ม(ถ้ามี)","ยังไม่ได้รับการพัฒนา"))</f>
        <v>ป้อนรายชื่อบุคลากรเพิ่ม(ถ้ามี)</v>
      </c>
    </row>
    <row r="47" spans="1:4">
      <c r="A47" s="119">
        <v>43</v>
      </c>
      <c r="B47" s="120"/>
      <c r="C47" s="121"/>
      <c r="D47" s="122" t="str">
        <f>IF(COUNTIF(เก็บข้อมูลHRD!$B$7:$B$2028,B47),"ได้รับการพัฒนาแล้ว",IF(B47="","ป้อนรายชื่อบุคลากรเพิ่ม(ถ้ามี)","ยังไม่ได้รับการพัฒนา"))</f>
        <v>ป้อนรายชื่อบุคลากรเพิ่ม(ถ้ามี)</v>
      </c>
    </row>
    <row r="48" spans="1:4">
      <c r="A48" s="119">
        <v>44</v>
      </c>
      <c r="B48" s="120"/>
      <c r="C48" s="121"/>
      <c r="D48" s="122" t="str">
        <f>IF(COUNTIF(เก็บข้อมูลHRD!$B$7:$B$2028,B48),"ได้รับการพัฒนาแล้ว",IF(B48="","ป้อนรายชื่อบุคลากรเพิ่ม(ถ้ามี)","ยังไม่ได้รับการพัฒนา"))</f>
        <v>ป้อนรายชื่อบุคลากรเพิ่ม(ถ้ามี)</v>
      </c>
    </row>
    <row r="49" spans="1:4">
      <c r="A49" s="119">
        <v>45</v>
      </c>
      <c r="B49" s="120"/>
      <c r="C49" s="121"/>
      <c r="D49" s="122" t="str">
        <f>IF(COUNTIF(เก็บข้อมูลHRD!$B$7:$B$2028,B49),"ได้รับการพัฒนาแล้ว",IF(B49="","ป้อนรายชื่อบุคลากรเพิ่ม(ถ้ามี)","ยังไม่ได้รับการพัฒนา"))</f>
        <v>ป้อนรายชื่อบุคลากรเพิ่ม(ถ้ามี)</v>
      </c>
    </row>
    <row r="50" spans="1:4">
      <c r="A50" s="119">
        <v>46</v>
      </c>
      <c r="B50" s="120"/>
      <c r="C50" s="121"/>
      <c r="D50" s="122" t="str">
        <f>IF(COUNTIF(เก็บข้อมูลHRD!$B$7:$B$2028,B50),"ได้รับการพัฒนาแล้ว",IF(B50="","ป้อนรายชื่อบุคลากรเพิ่ม(ถ้ามี)","ยังไม่ได้รับการพัฒนา"))</f>
        <v>ป้อนรายชื่อบุคลากรเพิ่ม(ถ้ามี)</v>
      </c>
    </row>
    <row r="51" spans="1:4">
      <c r="A51" s="119">
        <v>47</v>
      </c>
      <c r="B51" s="120"/>
      <c r="C51" s="121"/>
      <c r="D51" s="122" t="str">
        <f>IF(COUNTIF(เก็บข้อมูลHRD!$B$7:$B$2028,B51),"ได้รับการพัฒนาแล้ว",IF(B51="","ป้อนรายชื่อบุคลากรเพิ่ม(ถ้ามี)","ยังไม่ได้รับการพัฒนา"))</f>
        <v>ป้อนรายชื่อบุคลากรเพิ่ม(ถ้ามี)</v>
      </c>
    </row>
    <row r="52" spans="1:4">
      <c r="A52" s="119">
        <v>48</v>
      </c>
      <c r="B52" s="120"/>
      <c r="C52" s="121"/>
      <c r="D52" s="122" t="str">
        <f>IF(COUNTIF(เก็บข้อมูลHRD!$B$7:$B$2028,B52),"ได้รับการพัฒนาแล้ว",IF(B52="","ป้อนรายชื่อบุคลากรเพิ่ม(ถ้ามี)","ยังไม่ได้รับการพัฒนา"))</f>
        <v>ป้อนรายชื่อบุคลากรเพิ่ม(ถ้ามี)</v>
      </c>
    </row>
    <row r="53" spans="1:4">
      <c r="A53" s="119">
        <v>49</v>
      </c>
      <c r="B53" s="120"/>
      <c r="C53" s="121"/>
      <c r="D53" s="122" t="str">
        <f>IF(COUNTIF(เก็บข้อมูลHRD!$B$7:$B$2028,B53),"ได้รับการพัฒนาแล้ว",IF(B53="","ป้อนรายชื่อบุคลากรเพิ่ม(ถ้ามี)","ยังไม่ได้รับการพัฒนา"))</f>
        <v>ป้อนรายชื่อบุคลากรเพิ่ม(ถ้ามี)</v>
      </c>
    </row>
    <row r="54" spans="1:4">
      <c r="A54" s="119">
        <v>50</v>
      </c>
      <c r="B54" s="120"/>
      <c r="C54" s="121"/>
      <c r="D54" s="122" t="str">
        <f>IF(COUNTIF(เก็บข้อมูลHRD!$B$7:$B$2028,B54),"ได้รับการพัฒนาแล้ว",IF(B54="","ป้อนรายชื่อบุคลากรเพิ่ม(ถ้ามี)","ยังไม่ได้รับการพัฒนา"))</f>
        <v>ป้อนรายชื่อบุคลากรเพิ่ม(ถ้ามี)</v>
      </c>
    </row>
    <row r="55" spans="1:4">
      <c r="A55" s="119">
        <v>51</v>
      </c>
      <c r="B55" s="120"/>
      <c r="C55" s="121"/>
      <c r="D55" s="122" t="str">
        <f>IF(COUNTIF(เก็บข้อมูลHRD!$B$7:$B$2028,B55),"ได้รับการพัฒนาแล้ว",IF(B55="","ป้อนรายชื่อบุคลากรเพิ่ม(ถ้ามี)","ยังไม่ได้รับการพัฒนา"))</f>
        <v>ป้อนรายชื่อบุคลากรเพิ่ม(ถ้ามี)</v>
      </c>
    </row>
    <row r="56" spans="1:4">
      <c r="A56" s="119">
        <v>52</v>
      </c>
      <c r="B56" s="120"/>
      <c r="C56" s="121"/>
      <c r="D56" s="122" t="str">
        <f>IF(COUNTIF(เก็บข้อมูลHRD!$B$7:$B$2028,B56),"ได้รับการพัฒนาแล้ว",IF(B56="","ป้อนรายชื่อบุคลากรเพิ่ม(ถ้ามี)","ยังไม่ได้รับการพัฒนา"))</f>
        <v>ป้อนรายชื่อบุคลากรเพิ่ม(ถ้ามี)</v>
      </c>
    </row>
    <row r="57" spans="1:4">
      <c r="A57" s="119">
        <v>53</v>
      </c>
      <c r="B57" s="120"/>
      <c r="C57" s="121"/>
      <c r="D57" s="122" t="str">
        <f>IF(COUNTIF(เก็บข้อมูลHRD!$B$7:$B$2028,B57),"ได้รับการพัฒนาแล้ว",IF(B57="","ป้อนรายชื่อบุคลากรเพิ่ม(ถ้ามี)","ยังไม่ได้รับการพัฒนา"))</f>
        <v>ป้อนรายชื่อบุคลากรเพิ่ม(ถ้ามี)</v>
      </c>
    </row>
    <row r="58" spans="1:4">
      <c r="A58" s="119">
        <v>54</v>
      </c>
      <c r="B58" s="120"/>
      <c r="C58" s="121"/>
      <c r="D58" s="122" t="str">
        <f>IF(COUNTIF(เก็บข้อมูลHRD!$B$7:$B$2028,B58),"ได้รับการพัฒนาแล้ว",IF(B58="","ป้อนรายชื่อบุคลากรเพิ่ม(ถ้ามี)","ยังไม่ได้รับการพัฒนา"))</f>
        <v>ป้อนรายชื่อบุคลากรเพิ่ม(ถ้ามี)</v>
      </c>
    </row>
    <row r="59" spans="1:4">
      <c r="A59" s="119">
        <v>55</v>
      </c>
      <c r="B59" s="120"/>
      <c r="C59" s="121"/>
      <c r="D59" s="122" t="str">
        <f>IF(COUNTIF(เก็บข้อมูลHRD!$B$7:$B$2028,B59),"ได้รับการพัฒนาแล้ว",IF(B59="","ป้อนรายชื่อบุคลากรเพิ่ม(ถ้ามี)","ยังไม่ได้รับการพัฒนา"))</f>
        <v>ป้อนรายชื่อบุคลากรเพิ่ม(ถ้ามี)</v>
      </c>
    </row>
    <row r="60" spans="1:4">
      <c r="A60" s="119">
        <v>56</v>
      </c>
      <c r="B60" s="120"/>
      <c r="C60" s="121"/>
      <c r="D60" s="122" t="str">
        <f>IF(COUNTIF(เก็บข้อมูลHRD!$B$7:$B$2028,B60),"ได้รับการพัฒนาแล้ว",IF(B60="","ป้อนรายชื่อบุคลากรเพิ่ม(ถ้ามี)","ยังไม่ได้รับการพัฒนา"))</f>
        <v>ป้อนรายชื่อบุคลากรเพิ่ม(ถ้ามี)</v>
      </c>
    </row>
    <row r="61" spans="1:4">
      <c r="A61" s="119">
        <v>57</v>
      </c>
      <c r="B61" s="120"/>
      <c r="C61" s="121"/>
      <c r="D61" s="122" t="str">
        <f>IF(COUNTIF(เก็บข้อมูลHRD!$B$7:$B$2028,B61),"ได้รับการพัฒนาแล้ว",IF(B61="","ป้อนรายชื่อบุคลากรเพิ่ม(ถ้ามี)","ยังไม่ได้รับการพัฒนา"))</f>
        <v>ป้อนรายชื่อบุคลากรเพิ่ม(ถ้ามี)</v>
      </c>
    </row>
    <row r="62" spans="1:4">
      <c r="A62" s="119">
        <v>58</v>
      </c>
      <c r="B62" s="120"/>
      <c r="C62" s="121"/>
      <c r="D62" s="122" t="str">
        <f>IF(COUNTIF(เก็บข้อมูลHRD!$B$7:$B$2028,B62),"ได้รับการพัฒนาแล้ว",IF(B62="","ป้อนรายชื่อบุคลากรเพิ่ม(ถ้ามี)","ยังไม่ได้รับการพัฒนา"))</f>
        <v>ป้อนรายชื่อบุคลากรเพิ่ม(ถ้ามี)</v>
      </c>
    </row>
    <row r="63" spans="1:4">
      <c r="A63" s="119">
        <v>59</v>
      </c>
      <c r="B63" s="120"/>
      <c r="C63" s="121"/>
      <c r="D63" s="122" t="str">
        <f>IF(COUNTIF(เก็บข้อมูลHRD!$B$7:$B$2028,B63),"ได้รับการพัฒนาแล้ว",IF(B63="","ป้อนรายชื่อบุคลากรเพิ่ม(ถ้ามี)","ยังไม่ได้รับการพัฒนา"))</f>
        <v>ป้อนรายชื่อบุคลากรเพิ่ม(ถ้ามี)</v>
      </c>
    </row>
    <row r="64" spans="1:4">
      <c r="A64" s="119">
        <v>60</v>
      </c>
      <c r="B64" s="120"/>
      <c r="C64" s="121"/>
      <c r="D64" s="122" t="str">
        <f>IF(COUNTIF(เก็บข้อมูลHRD!$B$7:$B$2028,B64),"ได้รับการพัฒนาแล้ว",IF(B64="","ป้อนรายชื่อบุคลากรเพิ่ม(ถ้ามี)","ยังไม่ได้รับการพัฒนา"))</f>
        <v>ป้อนรายชื่อบุคลากรเพิ่ม(ถ้ามี)</v>
      </c>
    </row>
    <row r="65" spans="1:4">
      <c r="A65" s="119">
        <v>61</v>
      </c>
      <c r="B65" s="120"/>
      <c r="C65" s="121"/>
      <c r="D65" s="122" t="str">
        <f>IF(COUNTIF(เก็บข้อมูลHRD!$B$7:$B$2028,B65),"ได้รับการพัฒนาแล้ว",IF(B65="","ป้อนรายชื่อบุคลากรเพิ่ม(ถ้ามี)","ยังไม่ได้รับการพัฒนา"))</f>
        <v>ป้อนรายชื่อบุคลากรเพิ่ม(ถ้ามี)</v>
      </c>
    </row>
    <row r="66" spans="1:4">
      <c r="A66" s="119">
        <v>62</v>
      </c>
      <c r="B66" s="120"/>
      <c r="C66" s="121"/>
      <c r="D66" s="122" t="str">
        <f>IF(COUNTIF(เก็บข้อมูลHRD!$B$7:$B$2028,B66),"ได้รับการพัฒนาแล้ว",IF(B66="","ป้อนรายชื่อบุคลากรเพิ่ม(ถ้ามี)","ยังไม่ได้รับการพัฒนา"))</f>
        <v>ป้อนรายชื่อบุคลากรเพิ่ม(ถ้ามี)</v>
      </c>
    </row>
    <row r="67" spans="1:4">
      <c r="A67" s="119">
        <v>63</v>
      </c>
      <c r="B67" s="120"/>
      <c r="C67" s="121"/>
      <c r="D67" s="122" t="str">
        <f>IF(COUNTIF(เก็บข้อมูลHRD!$B$7:$B$2028,B67),"ได้รับการพัฒนาแล้ว",IF(B67="","ป้อนรายชื่อบุคลากรเพิ่ม(ถ้ามี)","ยังไม่ได้รับการพัฒนา"))</f>
        <v>ป้อนรายชื่อบุคลากรเพิ่ม(ถ้ามี)</v>
      </c>
    </row>
    <row r="68" spans="1:4">
      <c r="A68" s="119">
        <v>64</v>
      </c>
      <c r="B68" s="120"/>
      <c r="C68" s="121"/>
      <c r="D68" s="122" t="str">
        <f>IF(COUNTIF(เก็บข้อมูลHRD!$B$7:$B$2028,B68),"ได้รับการพัฒนาแล้ว",IF(B68="","ป้อนรายชื่อบุคลากรเพิ่ม(ถ้ามี)","ยังไม่ได้รับการพัฒนา"))</f>
        <v>ป้อนรายชื่อบุคลากรเพิ่ม(ถ้ามี)</v>
      </c>
    </row>
    <row r="69" spans="1:4">
      <c r="A69" s="119">
        <v>65</v>
      </c>
      <c r="B69" s="120"/>
      <c r="C69" s="121"/>
      <c r="D69" s="122" t="str">
        <f>IF(COUNTIF(เก็บข้อมูลHRD!$B$7:$B$2028,B69),"ได้รับการพัฒนาแล้ว",IF(B69="","ป้อนรายชื่อบุคลากรเพิ่ม(ถ้ามี)","ยังไม่ได้รับการพัฒนา"))</f>
        <v>ป้อนรายชื่อบุคลากรเพิ่ม(ถ้ามี)</v>
      </c>
    </row>
    <row r="70" spans="1:4">
      <c r="A70" s="119">
        <v>66</v>
      </c>
      <c r="B70" s="120"/>
      <c r="C70" s="121"/>
      <c r="D70" s="122" t="str">
        <f>IF(COUNTIF(เก็บข้อมูลHRD!$B$7:$B$2028,B70),"ได้รับการพัฒนาแล้ว",IF(B70="","ป้อนรายชื่อบุคลากรเพิ่ม(ถ้ามี)","ยังไม่ได้รับการพัฒนา"))</f>
        <v>ป้อนรายชื่อบุคลากรเพิ่ม(ถ้ามี)</v>
      </c>
    </row>
    <row r="71" spans="1:4">
      <c r="A71" s="119">
        <v>67</v>
      </c>
      <c r="B71" s="120"/>
      <c r="C71" s="121"/>
      <c r="D71" s="122" t="str">
        <f>IF(COUNTIF(เก็บข้อมูลHRD!$B$7:$B$2028,B71),"ได้รับการพัฒนาแล้ว",IF(B71="","ป้อนรายชื่อบุคลากรเพิ่ม(ถ้ามี)","ยังไม่ได้รับการพัฒนา"))</f>
        <v>ป้อนรายชื่อบุคลากรเพิ่ม(ถ้ามี)</v>
      </c>
    </row>
    <row r="72" spans="1:4">
      <c r="A72" s="119">
        <v>68</v>
      </c>
      <c r="B72" s="120"/>
      <c r="C72" s="121"/>
      <c r="D72" s="122" t="str">
        <f>IF(COUNTIF(เก็บข้อมูลHRD!$B$7:$B$2028,B72),"ได้รับการพัฒนาแล้ว",IF(B72="","ป้อนรายชื่อบุคลากรเพิ่ม(ถ้ามี)","ยังไม่ได้รับการพัฒนา"))</f>
        <v>ป้อนรายชื่อบุคลากรเพิ่ม(ถ้ามี)</v>
      </c>
    </row>
    <row r="73" spans="1:4">
      <c r="A73" s="119">
        <v>69</v>
      </c>
      <c r="B73" s="120"/>
      <c r="C73" s="121"/>
      <c r="D73" s="122" t="str">
        <f>IF(COUNTIF(เก็บข้อมูลHRD!$B$7:$B$2028,B73),"ได้รับการพัฒนาแล้ว",IF(B73="","ป้อนรายชื่อบุคลากรเพิ่ม(ถ้ามี)","ยังไม่ได้รับการพัฒนา"))</f>
        <v>ป้อนรายชื่อบุคลากรเพิ่ม(ถ้ามี)</v>
      </c>
    </row>
    <row r="74" spans="1:4">
      <c r="A74" s="119">
        <v>70</v>
      </c>
      <c r="B74" s="120"/>
      <c r="C74" s="121"/>
      <c r="D74" s="122" t="str">
        <f>IF(COUNTIF(เก็บข้อมูลHRD!$B$7:$B$2028,B74),"ได้รับการพัฒนาแล้ว",IF(B74="","ป้อนรายชื่อบุคลากรเพิ่ม(ถ้ามี)","ยังไม่ได้รับการพัฒนา"))</f>
        <v>ป้อนรายชื่อบุคลากรเพิ่ม(ถ้ามี)</v>
      </c>
    </row>
    <row r="75" spans="1:4">
      <c r="A75" s="119">
        <v>71</v>
      </c>
      <c r="B75" s="120"/>
      <c r="C75" s="121"/>
      <c r="D75" s="122" t="str">
        <f>IF(COUNTIF(เก็บข้อมูลHRD!$B$7:$B$2028,B75),"ได้รับการพัฒนาแล้ว",IF(B75="","ป้อนรายชื่อบุคลากรเพิ่ม(ถ้ามี)","ยังไม่ได้รับการพัฒนา"))</f>
        <v>ป้อนรายชื่อบุคลากรเพิ่ม(ถ้ามี)</v>
      </c>
    </row>
    <row r="76" spans="1:4">
      <c r="A76" s="119">
        <v>72</v>
      </c>
      <c r="B76" s="120"/>
      <c r="C76" s="121"/>
      <c r="D76" s="122" t="str">
        <f>IF(COUNTIF(เก็บข้อมูลHRD!$B$7:$B$2028,B76),"ได้รับการพัฒนาแล้ว",IF(B76="","ป้อนรายชื่อบุคลากรเพิ่ม(ถ้ามี)","ยังไม่ได้รับการพัฒนา"))</f>
        <v>ป้อนรายชื่อบุคลากรเพิ่ม(ถ้ามี)</v>
      </c>
    </row>
    <row r="77" spans="1:4">
      <c r="A77" s="119">
        <v>73</v>
      </c>
      <c r="B77" s="120"/>
      <c r="C77" s="121"/>
      <c r="D77" s="122" t="str">
        <f>IF(COUNTIF(เก็บข้อมูลHRD!$B$7:$B$2028,B77),"ได้รับการพัฒนาแล้ว",IF(B77="","ป้อนรายชื่อบุคลากรเพิ่ม(ถ้ามี)","ยังไม่ได้รับการพัฒนา"))</f>
        <v>ป้อนรายชื่อบุคลากรเพิ่ม(ถ้ามี)</v>
      </c>
    </row>
    <row r="78" spans="1:4">
      <c r="A78" s="119">
        <v>74</v>
      </c>
      <c r="B78" s="120"/>
      <c r="C78" s="121"/>
      <c r="D78" s="122" t="str">
        <f>IF(COUNTIF(เก็บข้อมูลHRD!$B$7:$B$2028,B78),"ได้รับการพัฒนาแล้ว",IF(B78="","ป้อนรายชื่อบุคลากรเพิ่ม(ถ้ามี)","ยังไม่ได้รับการพัฒนา"))</f>
        <v>ป้อนรายชื่อบุคลากรเพิ่ม(ถ้ามี)</v>
      </c>
    </row>
    <row r="79" spans="1:4">
      <c r="A79" s="119">
        <v>75</v>
      </c>
      <c r="B79" s="120"/>
      <c r="C79" s="121"/>
      <c r="D79" s="122" t="str">
        <f>IF(COUNTIF(เก็บข้อมูลHRD!$B$7:$B$2028,B79),"ได้รับการพัฒนาแล้ว",IF(B79="","ป้อนรายชื่อบุคลากรเพิ่ม(ถ้ามี)","ยังไม่ได้รับการพัฒนา"))</f>
        <v>ป้อนรายชื่อบุคลากรเพิ่ม(ถ้ามี)</v>
      </c>
    </row>
    <row r="80" spans="1:4">
      <c r="A80" s="119">
        <v>76</v>
      </c>
      <c r="B80" s="120"/>
      <c r="C80" s="121"/>
      <c r="D80" s="122" t="str">
        <f>IF(COUNTIF(เก็บข้อมูลHRD!$B$7:$B$2028,B80),"ได้รับการพัฒนาแล้ว",IF(B80="","ป้อนรายชื่อบุคลากรเพิ่ม(ถ้ามี)","ยังไม่ได้รับการพัฒนา"))</f>
        <v>ป้อนรายชื่อบุคลากรเพิ่ม(ถ้ามี)</v>
      </c>
    </row>
    <row r="81" spans="1:4">
      <c r="A81" s="119">
        <v>77</v>
      </c>
      <c r="B81" s="120"/>
      <c r="C81" s="121"/>
      <c r="D81" s="122" t="str">
        <f>IF(COUNTIF(เก็บข้อมูลHRD!$B$7:$B$2028,B81),"ได้รับการพัฒนาแล้ว",IF(B81="","ป้อนรายชื่อบุคลากรเพิ่ม(ถ้ามี)","ยังไม่ได้รับการพัฒนา"))</f>
        <v>ป้อนรายชื่อบุคลากรเพิ่ม(ถ้ามี)</v>
      </c>
    </row>
    <row r="82" spans="1:4">
      <c r="A82" s="119">
        <v>78</v>
      </c>
      <c r="B82" s="120"/>
      <c r="C82" s="121"/>
      <c r="D82" s="122" t="str">
        <f>IF(COUNTIF(เก็บข้อมูลHRD!$B$7:$B$2028,B82),"ได้รับการพัฒนาแล้ว",IF(B82="","ป้อนรายชื่อบุคลากรเพิ่ม(ถ้ามี)","ยังไม่ได้รับการพัฒนา"))</f>
        <v>ป้อนรายชื่อบุคลากรเพิ่ม(ถ้ามี)</v>
      </c>
    </row>
    <row r="83" spans="1:4">
      <c r="A83" s="119">
        <v>79</v>
      </c>
      <c r="B83" s="120"/>
      <c r="C83" s="121"/>
      <c r="D83" s="122" t="str">
        <f>IF(COUNTIF(เก็บข้อมูลHRD!$B$7:$B$2028,B83),"ได้รับการพัฒนาแล้ว",IF(B83="","ป้อนรายชื่อบุคลากรเพิ่ม(ถ้ามี)","ยังไม่ได้รับการพัฒนา"))</f>
        <v>ป้อนรายชื่อบุคลากรเพิ่ม(ถ้ามี)</v>
      </c>
    </row>
    <row r="84" spans="1:4">
      <c r="A84" s="119">
        <v>80</v>
      </c>
      <c r="B84" s="120"/>
      <c r="C84" s="121"/>
      <c r="D84" s="122" t="str">
        <f>IF(COUNTIF(เก็บข้อมูลHRD!$B$7:$B$2028,B84),"ได้รับการพัฒนาแล้ว",IF(B84="","ป้อนรายชื่อบุคลากรเพิ่ม(ถ้ามี)","ยังไม่ได้รับการพัฒนา"))</f>
        <v>ป้อนรายชื่อบุคลากรเพิ่ม(ถ้ามี)</v>
      </c>
    </row>
    <row r="85" spans="1:4">
      <c r="A85" s="119">
        <v>81</v>
      </c>
      <c r="B85" s="120"/>
      <c r="C85" s="121"/>
      <c r="D85" s="122" t="str">
        <f>IF(COUNTIF(เก็บข้อมูลHRD!$B$7:$B$2028,B85),"ได้รับการพัฒนาแล้ว",IF(B85="","ป้อนรายชื่อบุคลากรเพิ่ม(ถ้ามี)","ยังไม่ได้รับการพัฒนา"))</f>
        <v>ป้อนรายชื่อบุคลากรเพิ่ม(ถ้ามี)</v>
      </c>
    </row>
    <row r="86" spans="1:4">
      <c r="A86" s="119">
        <v>82</v>
      </c>
      <c r="B86" s="120"/>
      <c r="C86" s="121"/>
      <c r="D86" s="122" t="str">
        <f>IF(COUNTIF(เก็บข้อมูลHRD!$B$7:$B$2028,B86),"ได้รับการพัฒนาแล้ว",IF(B86="","ป้อนรายชื่อบุคลากรเพิ่ม(ถ้ามี)","ยังไม่ได้รับการพัฒนา"))</f>
        <v>ป้อนรายชื่อบุคลากรเพิ่ม(ถ้ามี)</v>
      </c>
    </row>
    <row r="87" spans="1:4">
      <c r="A87" s="119">
        <v>83</v>
      </c>
      <c r="B87" s="120"/>
      <c r="C87" s="121"/>
      <c r="D87" s="122" t="str">
        <f>IF(COUNTIF(เก็บข้อมูลHRD!$B$7:$B$2028,B87),"ได้รับการพัฒนาแล้ว",IF(B87="","ป้อนรายชื่อบุคลากรเพิ่ม(ถ้ามี)","ยังไม่ได้รับการพัฒนา"))</f>
        <v>ป้อนรายชื่อบุคลากรเพิ่ม(ถ้ามี)</v>
      </c>
    </row>
    <row r="88" spans="1:4">
      <c r="A88" s="119">
        <v>84</v>
      </c>
      <c r="B88" s="120"/>
      <c r="C88" s="121"/>
      <c r="D88" s="122" t="str">
        <f>IF(COUNTIF(เก็บข้อมูลHRD!$B$7:$B$2028,B88),"ได้รับการพัฒนาแล้ว",IF(B88="","ป้อนรายชื่อบุคลากรเพิ่ม(ถ้ามี)","ยังไม่ได้รับการพัฒนา"))</f>
        <v>ป้อนรายชื่อบุคลากรเพิ่ม(ถ้ามี)</v>
      </c>
    </row>
    <row r="89" spans="1:4">
      <c r="A89" s="119">
        <v>85</v>
      </c>
      <c r="B89" s="120"/>
      <c r="C89" s="121"/>
      <c r="D89" s="122" t="str">
        <f>IF(COUNTIF(เก็บข้อมูลHRD!$B$7:$B$2028,B89),"ได้รับการพัฒนาแล้ว",IF(B89="","ป้อนรายชื่อบุคลากรเพิ่ม(ถ้ามี)","ยังไม่ได้รับการพัฒนา"))</f>
        <v>ป้อนรายชื่อบุคลากรเพิ่ม(ถ้ามี)</v>
      </c>
    </row>
    <row r="90" spans="1:4">
      <c r="A90" s="119">
        <v>86</v>
      </c>
      <c r="B90" s="120"/>
      <c r="C90" s="121"/>
      <c r="D90" s="122" t="str">
        <f>IF(COUNTIF(เก็บข้อมูลHRD!$B$7:$B$2028,B90),"ได้รับการพัฒนาแล้ว",IF(B90="","ป้อนรายชื่อบุคลากรเพิ่ม(ถ้ามี)","ยังไม่ได้รับการพัฒนา"))</f>
        <v>ป้อนรายชื่อบุคลากรเพิ่ม(ถ้ามี)</v>
      </c>
    </row>
    <row r="91" spans="1:4">
      <c r="A91" s="119">
        <v>87</v>
      </c>
      <c r="B91" s="120"/>
      <c r="C91" s="121"/>
      <c r="D91" s="122" t="str">
        <f>IF(COUNTIF(เก็บข้อมูลHRD!$B$7:$B$2028,B91),"ได้รับการพัฒนาแล้ว",IF(B91="","ป้อนรายชื่อบุคลากรเพิ่ม(ถ้ามี)","ยังไม่ได้รับการพัฒนา"))</f>
        <v>ป้อนรายชื่อบุคลากรเพิ่ม(ถ้ามี)</v>
      </c>
    </row>
    <row r="92" spans="1:4">
      <c r="A92" s="119">
        <v>88</v>
      </c>
      <c r="B92" s="120"/>
      <c r="C92" s="121"/>
      <c r="D92" s="122" t="str">
        <f>IF(COUNTIF(เก็บข้อมูลHRD!$B$7:$B$2028,B92),"ได้รับการพัฒนาแล้ว",IF(B92="","ป้อนรายชื่อบุคลากรเพิ่ม(ถ้ามี)","ยังไม่ได้รับการพัฒนา"))</f>
        <v>ป้อนรายชื่อบุคลากรเพิ่ม(ถ้ามี)</v>
      </c>
    </row>
    <row r="93" spans="1:4">
      <c r="A93" s="119">
        <v>89</v>
      </c>
      <c r="B93" s="120"/>
      <c r="C93" s="121"/>
      <c r="D93" s="122" t="str">
        <f>IF(COUNTIF(เก็บข้อมูลHRD!$B$7:$B$2028,B93),"ได้รับการพัฒนาแล้ว",IF(B93="","ป้อนรายชื่อบุคลากรเพิ่ม(ถ้ามี)","ยังไม่ได้รับการพัฒนา"))</f>
        <v>ป้อนรายชื่อบุคลากรเพิ่ม(ถ้ามี)</v>
      </c>
    </row>
    <row r="94" spans="1:4">
      <c r="A94" s="119">
        <v>90</v>
      </c>
      <c r="B94" s="120"/>
      <c r="C94" s="121"/>
      <c r="D94" s="122" t="str">
        <f>IF(COUNTIF(เก็บข้อมูลHRD!$B$7:$B$2028,B94),"ได้รับการพัฒนาแล้ว",IF(B94="","ป้อนรายชื่อบุคลากรเพิ่ม(ถ้ามี)","ยังไม่ได้รับการพัฒนา"))</f>
        <v>ป้อนรายชื่อบุคลากรเพิ่ม(ถ้ามี)</v>
      </c>
    </row>
    <row r="95" spans="1:4">
      <c r="A95" s="119">
        <v>91</v>
      </c>
      <c r="B95" s="120"/>
      <c r="C95" s="121"/>
      <c r="D95" s="122" t="str">
        <f>IF(COUNTIF(เก็บข้อมูลHRD!$B$7:$B$2028,B95),"ได้รับการพัฒนาแล้ว",IF(B95="","ป้อนรายชื่อบุคลากรเพิ่ม(ถ้ามี)","ยังไม่ได้รับการพัฒนา"))</f>
        <v>ป้อนรายชื่อบุคลากรเพิ่ม(ถ้ามี)</v>
      </c>
    </row>
    <row r="96" spans="1:4">
      <c r="A96" s="119">
        <v>92</v>
      </c>
      <c r="B96" s="120"/>
      <c r="C96" s="121"/>
      <c r="D96" s="122" t="str">
        <f>IF(COUNTIF(เก็บข้อมูลHRD!$B$7:$B$2028,B96),"ได้รับการพัฒนาแล้ว",IF(B96="","ป้อนรายชื่อบุคลากรเพิ่ม(ถ้ามี)","ยังไม่ได้รับการพัฒนา"))</f>
        <v>ป้อนรายชื่อบุคลากรเพิ่ม(ถ้ามี)</v>
      </c>
    </row>
    <row r="97" spans="1:4">
      <c r="A97" s="119">
        <v>93</v>
      </c>
      <c r="B97" s="120"/>
      <c r="C97" s="121"/>
      <c r="D97" s="122" t="str">
        <f>IF(COUNTIF(เก็บข้อมูลHRD!$B$7:$B$2028,B97),"ได้รับการพัฒนาแล้ว",IF(B97="","ป้อนรายชื่อบุคลากรเพิ่ม(ถ้ามี)","ยังไม่ได้รับการพัฒนา"))</f>
        <v>ป้อนรายชื่อบุคลากรเพิ่ม(ถ้ามี)</v>
      </c>
    </row>
    <row r="98" spans="1:4">
      <c r="A98" s="119">
        <v>94</v>
      </c>
      <c r="B98" s="120"/>
      <c r="C98" s="121"/>
      <c r="D98" s="122" t="str">
        <f>IF(COUNTIF(เก็บข้อมูลHRD!$B$7:$B$2028,B98),"ได้รับการพัฒนาแล้ว",IF(B98="","ป้อนรายชื่อบุคลากรเพิ่ม(ถ้ามี)","ยังไม่ได้รับการพัฒนา"))</f>
        <v>ป้อนรายชื่อบุคลากรเพิ่ม(ถ้ามี)</v>
      </c>
    </row>
    <row r="99" spans="1:4">
      <c r="A99" s="119">
        <v>95</v>
      </c>
      <c r="B99" s="120"/>
      <c r="C99" s="121"/>
      <c r="D99" s="122" t="str">
        <f>IF(COUNTIF(เก็บข้อมูลHRD!$B$7:$B$2028,B99),"ได้รับการพัฒนาแล้ว",IF(B99="","ป้อนรายชื่อบุคลากรเพิ่ม(ถ้ามี)","ยังไม่ได้รับการพัฒนา"))</f>
        <v>ป้อนรายชื่อบุคลากรเพิ่ม(ถ้ามี)</v>
      </c>
    </row>
    <row r="100" spans="1:4">
      <c r="A100" s="119">
        <v>96</v>
      </c>
      <c r="B100" s="120"/>
      <c r="C100" s="121"/>
      <c r="D100" s="122" t="str">
        <f>IF(COUNTIF(เก็บข้อมูลHRD!$B$7:$B$2028,B100),"ได้รับการพัฒนาแล้ว",IF(B100="","ป้อนรายชื่อบุคลากรเพิ่ม(ถ้ามี)","ยังไม่ได้รับการพัฒนา"))</f>
        <v>ป้อนรายชื่อบุคลากรเพิ่ม(ถ้ามี)</v>
      </c>
    </row>
    <row r="101" spans="1:4">
      <c r="A101" s="119">
        <v>97</v>
      </c>
      <c r="B101" s="120"/>
      <c r="C101" s="121"/>
      <c r="D101" s="122" t="str">
        <f>IF(COUNTIF(เก็บข้อมูลHRD!$B$7:$B$2028,B101),"ได้รับการพัฒนาแล้ว",IF(B101="","ป้อนรายชื่อบุคลากรเพิ่ม(ถ้ามี)","ยังไม่ได้รับการพัฒนา"))</f>
        <v>ป้อนรายชื่อบุคลากรเพิ่ม(ถ้ามี)</v>
      </c>
    </row>
    <row r="102" spans="1:4">
      <c r="A102" s="119">
        <v>98</v>
      </c>
      <c r="B102" s="120"/>
      <c r="C102" s="121"/>
      <c r="D102" s="122" t="str">
        <f>IF(COUNTIF(เก็บข้อมูลHRD!$B$7:$B$2028,B102),"ได้รับการพัฒนาแล้ว",IF(B102="","ป้อนรายชื่อบุคลากรเพิ่ม(ถ้ามี)","ยังไม่ได้รับการพัฒนา"))</f>
        <v>ป้อนรายชื่อบุคลากรเพิ่ม(ถ้ามี)</v>
      </c>
    </row>
    <row r="103" spans="1:4">
      <c r="A103" s="119">
        <v>99</v>
      </c>
      <c r="B103" s="120"/>
      <c r="C103" s="121"/>
      <c r="D103" s="122" t="str">
        <f>IF(COUNTIF(เก็บข้อมูลHRD!$B$7:$B$2028,B103),"ได้รับการพัฒนาแล้ว",IF(B103="","ป้อนรายชื่อบุคลากรเพิ่ม(ถ้ามี)","ยังไม่ได้รับการพัฒนา"))</f>
        <v>ป้อนรายชื่อบุคลากรเพิ่ม(ถ้ามี)</v>
      </c>
    </row>
    <row r="104" spans="1:4">
      <c r="A104" s="119">
        <v>100</v>
      </c>
      <c r="B104" s="120"/>
      <c r="C104" s="121"/>
      <c r="D104" s="122" t="str">
        <f>IF(COUNTIF(เก็บข้อมูลHRD!$B$7:$B$2028,B104),"ได้รับการพัฒนาแล้ว",IF(B104="","ป้อนรายชื่อบุคลากรเพิ่ม(ถ้ามี)","ยังไม่ได้รับการพัฒนา"))</f>
        <v>ป้อนรายชื่อบุคลากรเพิ่ม(ถ้ามี)</v>
      </c>
    </row>
    <row r="105" spans="1:4">
      <c r="A105" s="119">
        <v>101</v>
      </c>
      <c r="B105" s="120"/>
      <c r="C105" s="121"/>
      <c r="D105" s="122" t="str">
        <f>IF(COUNTIF(เก็บข้อมูลHRD!$B$7:$B$2028,B105),"ได้รับการพัฒนาแล้ว",IF(B105="","ป้อนรายชื่อบุคลากรเพิ่ม(ถ้ามี)","ยังไม่ได้รับการพัฒนา"))</f>
        <v>ป้อนรายชื่อบุคลากรเพิ่ม(ถ้ามี)</v>
      </c>
    </row>
    <row r="106" spans="1:4">
      <c r="A106" s="119">
        <v>102</v>
      </c>
      <c r="B106" s="120"/>
      <c r="C106" s="121"/>
      <c r="D106" s="122" t="str">
        <f>IF(COUNTIF(เก็บข้อมูลHRD!$B$7:$B$2028,B106),"ได้รับการพัฒนาแล้ว",IF(B106="","ป้อนรายชื่อบุคลากรเพิ่ม(ถ้ามี)","ยังไม่ได้รับการพัฒนา"))</f>
        <v>ป้อนรายชื่อบุคลากรเพิ่ม(ถ้ามี)</v>
      </c>
    </row>
    <row r="107" spans="1:4">
      <c r="A107" s="119">
        <v>103</v>
      </c>
      <c r="B107" s="120"/>
      <c r="C107" s="121"/>
      <c r="D107" s="122" t="str">
        <f>IF(COUNTIF(เก็บข้อมูลHRD!$B$7:$B$2028,B107),"ได้รับการพัฒนาแล้ว",IF(B107="","ป้อนรายชื่อบุคลากรเพิ่ม(ถ้ามี)","ยังไม่ได้รับการพัฒนา"))</f>
        <v>ป้อนรายชื่อบุคลากรเพิ่ม(ถ้ามี)</v>
      </c>
    </row>
    <row r="108" spans="1:4">
      <c r="A108" s="119">
        <v>104</v>
      </c>
      <c r="B108" s="120"/>
      <c r="C108" s="121"/>
      <c r="D108" s="122" t="str">
        <f>IF(COUNTIF(เก็บข้อมูลHRD!$B$7:$B$2028,B108),"ได้รับการพัฒนาแล้ว",IF(B108="","ป้อนรายชื่อบุคลากรเพิ่ม(ถ้ามี)","ยังไม่ได้รับการพัฒนา"))</f>
        <v>ป้อนรายชื่อบุคลากรเพิ่ม(ถ้ามี)</v>
      </c>
    </row>
    <row r="109" spans="1:4">
      <c r="A109" s="119">
        <v>105</v>
      </c>
      <c r="B109" s="120"/>
      <c r="C109" s="121"/>
      <c r="D109" s="122" t="str">
        <f>IF(COUNTIF(เก็บข้อมูลHRD!$B$7:$B$2028,B109),"ได้รับการพัฒนาแล้ว",IF(B109="","ป้อนรายชื่อบุคลากรเพิ่ม(ถ้ามี)","ยังไม่ได้รับการพัฒนา"))</f>
        <v>ป้อนรายชื่อบุคลากรเพิ่ม(ถ้ามี)</v>
      </c>
    </row>
    <row r="110" spans="1:4">
      <c r="A110" s="119">
        <v>106</v>
      </c>
      <c r="B110" s="120"/>
      <c r="C110" s="121"/>
      <c r="D110" s="122" t="str">
        <f>IF(COUNTIF(เก็บข้อมูลHRD!$B$7:$B$2028,B110),"ได้รับการพัฒนาแล้ว",IF(B110="","ป้อนรายชื่อบุคลากรเพิ่ม(ถ้ามี)","ยังไม่ได้รับการพัฒนา"))</f>
        <v>ป้อนรายชื่อบุคลากรเพิ่ม(ถ้ามี)</v>
      </c>
    </row>
    <row r="111" spans="1:4">
      <c r="A111" s="119">
        <v>107</v>
      </c>
      <c r="B111" s="120"/>
      <c r="C111" s="121"/>
      <c r="D111" s="122" t="str">
        <f>IF(COUNTIF(เก็บข้อมูลHRD!$B$7:$B$2028,B111),"ได้รับการพัฒนาแล้ว",IF(B111="","ป้อนรายชื่อบุคลากรเพิ่ม(ถ้ามี)","ยังไม่ได้รับการพัฒนา"))</f>
        <v>ป้อนรายชื่อบุคลากรเพิ่ม(ถ้ามี)</v>
      </c>
    </row>
    <row r="112" spans="1:4">
      <c r="A112" s="119">
        <v>108</v>
      </c>
      <c r="B112" s="120"/>
      <c r="C112" s="121"/>
      <c r="D112" s="122" t="str">
        <f>IF(COUNTIF(เก็บข้อมูลHRD!$B$7:$B$2028,B112),"ได้รับการพัฒนาแล้ว",IF(B112="","ป้อนรายชื่อบุคลากรเพิ่ม(ถ้ามี)","ยังไม่ได้รับการพัฒนา"))</f>
        <v>ป้อนรายชื่อบุคลากรเพิ่ม(ถ้ามี)</v>
      </c>
    </row>
    <row r="113" spans="1:4">
      <c r="A113" s="119">
        <v>109</v>
      </c>
      <c r="B113" s="120"/>
      <c r="C113" s="121"/>
      <c r="D113" s="122" t="str">
        <f>IF(COUNTIF(เก็บข้อมูลHRD!$B$7:$B$2028,B113),"ได้รับการพัฒนาแล้ว",IF(B113="","ป้อนรายชื่อบุคลากรเพิ่ม(ถ้ามี)","ยังไม่ได้รับการพัฒนา"))</f>
        <v>ป้อนรายชื่อบุคลากรเพิ่ม(ถ้ามี)</v>
      </c>
    </row>
    <row r="114" spans="1:4">
      <c r="A114" s="119">
        <v>110</v>
      </c>
      <c r="B114" s="120"/>
      <c r="C114" s="121"/>
      <c r="D114" s="122" t="str">
        <f>IF(COUNTIF(เก็บข้อมูลHRD!$B$7:$B$2028,B114),"ได้รับการพัฒนาแล้ว",IF(B114="","ป้อนรายชื่อบุคลากรเพิ่ม(ถ้ามี)","ยังไม่ได้รับการพัฒนา"))</f>
        <v>ป้อนรายชื่อบุคลากรเพิ่ม(ถ้ามี)</v>
      </c>
    </row>
    <row r="115" spans="1:4">
      <c r="A115" s="119">
        <v>111</v>
      </c>
      <c r="B115" s="120"/>
      <c r="C115" s="121"/>
      <c r="D115" s="122" t="str">
        <f>IF(COUNTIF(เก็บข้อมูลHRD!$B$7:$B$2028,B115),"ได้รับการพัฒนาแล้ว",IF(B115="","ป้อนรายชื่อบุคลากรเพิ่ม(ถ้ามี)","ยังไม่ได้รับการพัฒนา"))</f>
        <v>ป้อนรายชื่อบุคลากรเพิ่ม(ถ้ามี)</v>
      </c>
    </row>
    <row r="116" spans="1:4">
      <c r="A116" s="119">
        <v>112</v>
      </c>
      <c r="B116" s="120"/>
      <c r="C116" s="121"/>
      <c r="D116" s="122" t="str">
        <f>IF(COUNTIF(เก็บข้อมูลHRD!$B$7:$B$2028,B116),"ได้รับการพัฒนาแล้ว",IF(B116="","ป้อนรายชื่อบุคลากรเพิ่ม(ถ้ามี)","ยังไม่ได้รับการพัฒนา"))</f>
        <v>ป้อนรายชื่อบุคลากรเพิ่ม(ถ้ามี)</v>
      </c>
    </row>
    <row r="117" spans="1:4">
      <c r="A117" s="119">
        <v>113</v>
      </c>
      <c r="B117" s="120"/>
      <c r="C117" s="121"/>
      <c r="D117" s="122" t="str">
        <f>IF(COUNTIF(เก็บข้อมูลHRD!$B$7:$B$2028,B117),"ได้รับการพัฒนาแล้ว",IF(B117="","ป้อนรายชื่อบุคลากรเพิ่ม(ถ้ามี)","ยังไม่ได้รับการพัฒนา"))</f>
        <v>ป้อนรายชื่อบุคลากรเพิ่ม(ถ้ามี)</v>
      </c>
    </row>
    <row r="118" spans="1:4">
      <c r="A118" s="119">
        <v>114</v>
      </c>
      <c r="B118" s="120"/>
      <c r="C118" s="121"/>
      <c r="D118" s="122" t="str">
        <f>IF(COUNTIF(เก็บข้อมูลHRD!$B$7:$B$2028,B118),"ได้รับการพัฒนาแล้ว",IF(B118="","ป้อนรายชื่อบุคลากรเพิ่ม(ถ้ามี)","ยังไม่ได้รับการพัฒนา"))</f>
        <v>ป้อนรายชื่อบุคลากรเพิ่ม(ถ้ามี)</v>
      </c>
    </row>
    <row r="119" spans="1:4">
      <c r="A119" s="119">
        <v>115</v>
      </c>
      <c r="B119" s="120"/>
      <c r="C119" s="121"/>
      <c r="D119" s="122" t="str">
        <f>IF(COUNTIF(เก็บข้อมูลHRD!$B$7:$B$2028,B119),"ได้รับการพัฒนาแล้ว",IF(B119="","ป้อนรายชื่อบุคลากรเพิ่ม(ถ้ามี)","ยังไม่ได้รับการพัฒนา"))</f>
        <v>ป้อนรายชื่อบุคลากรเพิ่ม(ถ้ามี)</v>
      </c>
    </row>
    <row r="120" spans="1:4">
      <c r="A120" s="119">
        <v>116</v>
      </c>
      <c r="B120" s="120"/>
      <c r="C120" s="121"/>
      <c r="D120" s="122" t="str">
        <f>IF(COUNTIF(เก็บข้อมูลHRD!$B$7:$B$2028,B120),"ได้รับการพัฒนาแล้ว",IF(B120="","ป้อนรายชื่อบุคลากรเพิ่ม(ถ้ามี)","ยังไม่ได้รับการพัฒนา"))</f>
        <v>ป้อนรายชื่อบุคลากรเพิ่ม(ถ้ามี)</v>
      </c>
    </row>
    <row r="121" spans="1:4">
      <c r="A121" s="119">
        <v>117</v>
      </c>
      <c r="B121" s="120"/>
      <c r="C121" s="121"/>
      <c r="D121" s="122" t="str">
        <f>IF(COUNTIF(เก็บข้อมูลHRD!$B$7:$B$2028,B121),"ได้รับการพัฒนาแล้ว",IF(B121="","ป้อนรายชื่อบุคลากรเพิ่ม(ถ้ามี)","ยังไม่ได้รับการพัฒนา"))</f>
        <v>ป้อนรายชื่อบุคลากรเพิ่ม(ถ้ามี)</v>
      </c>
    </row>
    <row r="122" spans="1:4">
      <c r="A122" s="119">
        <v>118</v>
      </c>
      <c r="B122" s="120"/>
      <c r="C122" s="121"/>
      <c r="D122" s="122" t="str">
        <f>IF(COUNTIF(เก็บข้อมูลHRD!$B$7:$B$2028,B122),"ได้รับการพัฒนาแล้ว",IF(B122="","ป้อนรายชื่อบุคลากรเพิ่ม(ถ้ามี)","ยังไม่ได้รับการพัฒนา"))</f>
        <v>ป้อนรายชื่อบุคลากรเพิ่ม(ถ้ามี)</v>
      </c>
    </row>
    <row r="123" spans="1:4">
      <c r="A123" s="119">
        <v>119</v>
      </c>
      <c r="B123" s="120"/>
      <c r="C123" s="121"/>
      <c r="D123" s="122" t="str">
        <f>IF(COUNTIF(เก็บข้อมูลHRD!$B$7:$B$2028,B123),"ได้รับการพัฒนาแล้ว",IF(B123="","ป้อนรายชื่อบุคลากรเพิ่ม(ถ้ามี)","ยังไม่ได้รับการพัฒนา"))</f>
        <v>ป้อนรายชื่อบุคลากรเพิ่ม(ถ้ามี)</v>
      </c>
    </row>
    <row r="124" spans="1:4">
      <c r="A124" s="119">
        <v>120</v>
      </c>
      <c r="B124" s="120"/>
      <c r="C124" s="121"/>
      <c r="D124" s="122" t="str">
        <f>IF(COUNTIF(เก็บข้อมูลHRD!$B$7:$B$2028,B124),"ได้รับการพัฒนาแล้ว",IF(B124="","ป้อนรายชื่อบุคลากรเพิ่ม(ถ้ามี)","ยังไม่ได้รับการพัฒนา"))</f>
        <v>ป้อนรายชื่อบุคลากรเพิ่ม(ถ้ามี)</v>
      </c>
    </row>
    <row r="125" spans="1:4">
      <c r="A125" s="119">
        <v>121</v>
      </c>
      <c r="B125" s="120"/>
      <c r="C125" s="121"/>
      <c r="D125" s="122" t="str">
        <f>IF(COUNTIF(เก็บข้อมูลHRD!$B$7:$B$2028,B125),"ได้รับการพัฒนาแล้ว",IF(B125="","ป้อนรายชื่อบุคลากรเพิ่ม(ถ้ามี)","ยังไม่ได้รับการพัฒนา"))</f>
        <v>ป้อนรายชื่อบุคลากรเพิ่ม(ถ้ามี)</v>
      </c>
    </row>
    <row r="126" spans="1:4">
      <c r="A126" s="119">
        <v>122</v>
      </c>
      <c r="B126" s="120"/>
      <c r="C126" s="121"/>
      <c r="D126" s="122" t="str">
        <f>IF(COUNTIF(เก็บข้อมูลHRD!$B$7:$B$2028,B126),"ได้รับการพัฒนาแล้ว",IF(B126="","ป้อนรายชื่อบุคลากรเพิ่ม(ถ้ามี)","ยังไม่ได้รับการพัฒนา"))</f>
        <v>ป้อนรายชื่อบุคลากรเพิ่ม(ถ้ามี)</v>
      </c>
    </row>
    <row r="127" spans="1:4">
      <c r="A127" s="119">
        <v>123</v>
      </c>
      <c r="B127" s="120"/>
      <c r="C127" s="121"/>
      <c r="D127" s="122" t="str">
        <f>IF(COUNTIF(เก็บข้อมูลHRD!$B$7:$B$2028,B127),"ได้รับการพัฒนาแล้ว",IF(B127="","ป้อนรายชื่อบุคลากรเพิ่ม(ถ้ามี)","ยังไม่ได้รับการพัฒนา"))</f>
        <v>ป้อนรายชื่อบุคลากรเพิ่ม(ถ้ามี)</v>
      </c>
    </row>
    <row r="128" spans="1:4">
      <c r="A128" s="119">
        <v>124</v>
      </c>
      <c r="B128" s="120"/>
      <c r="C128" s="121"/>
      <c r="D128" s="122" t="str">
        <f>IF(COUNTIF(เก็บข้อมูลHRD!$B$7:$B$2028,B128),"ได้รับการพัฒนาแล้ว",IF(B128="","ป้อนรายชื่อบุคลากรเพิ่ม(ถ้ามี)","ยังไม่ได้รับการพัฒนา"))</f>
        <v>ป้อนรายชื่อบุคลากรเพิ่ม(ถ้ามี)</v>
      </c>
    </row>
    <row r="129" spans="1:4">
      <c r="A129" s="119">
        <v>125</v>
      </c>
      <c r="B129" s="120"/>
      <c r="C129" s="121"/>
      <c r="D129" s="122" t="str">
        <f>IF(COUNTIF(เก็บข้อมูลHRD!$B$7:$B$2028,B129),"ได้รับการพัฒนาแล้ว",IF(B129="","ป้อนรายชื่อบุคลากรเพิ่ม(ถ้ามี)","ยังไม่ได้รับการพัฒนา"))</f>
        <v>ป้อนรายชื่อบุคลากรเพิ่ม(ถ้ามี)</v>
      </c>
    </row>
    <row r="130" spans="1:4">
      <c r="A130" s="119">
        <v>126</v>
      </c>
      <c r="B130" s="120"/>
      <c r="C130" s="121"/>
      <c r="D130" s="122" t="str">
        <f>IF(COUNTIF(เก็บข้อมูลHRD!$B$7:$B$2028,B130),"ได้รับการพัฒนาแล้ว",IF(B130="","ป้อนรายชื่อบุคลากรเพิ่ม(ถ้ามี)","ยังไม่ได้รับการพัฒนา"))</f>
        <v>ป้อนรายชื่อบุคลากรเพิ่ม(ถ้ามี)</v>
      </c>
    </row>
    <row r="131" spans="1:4">
      <c r="A131" s="119">
        <v>127</v>
      </c>
      <c r="B131" s="120"/>
      <c r="C131" s="121"/>
      <c r="D131" s="122" t="str">
        <f>IF(COUNTIF(เก็บข้อมูลHRD!$B$7:$B$2028,B131),"ได้รับการพัฒนาแล้ว",IF(B131="","ป้อนรายชื่อบุคลากรเพิ่ม(ถ้ามี)","ยังไม่ได้รับการพัฒนา"))</f>
        <v>ป้อนรายชื่อบุคลากรเพิ่ม(ถ้ามี)</v>
      </c>
    </row>
    <row r="132" spans="1:4">
      <c r="A132" s="119">
        <v>128</v>
      </c>
      <c r="B132" s="120"/>
      <c r="C132" s="121"/>
      <c r="D132" s="122" t="str">
        <f>IF(COUNTIF(เก็บข้อมูลHRD!$B$7:$B$2028,B132),"ได้รับการพัฒนาแล้ว",IF(B132="","ป้อนรายชื่อบุคลากรเพิ่ม(ถ้ามี)","ยังไม่ได้รับการพัฒนา"))</f>
        <v>ป้อนรายชื่อบุคลากรเพิ่ม(ถ้ามี)</v>
      </c>
    </row>
    <row r="133" spans="1:4">
      <c r="A133" s="119">
        <v>129</v>
      </c>
      <c r="B133" s="120"/>
      <c r="C133" s="121"/>
      <c r="D133" s="122" t="str">
        <f>IF(COUNTIF(เก็บข้อมูลHRD!$B$7:$B$2028,B133),"ได้รับการพัฒนาแล้ว",IF(B133="","ป้อนรายชื่อบุคลากรเพิ่ม(ถ้ามี)","ยังไม่ได้รับการพัฒนา"))</f>
        <v>ป้อนรายชื่อบุคลากรเพิ่ม(ถ้ามี)</v>
      </c>
    </row>
    <row r="134" spans="1:4">
      <c r="A134" s="119">
        <v>130</v>
      </c>
      <c r="B134" s="120"/>
      <c r="C134" s="121"/>
      <c r="D134" s="122" t="str">
        <f>IF(COUNTIF(เก็บข้อมูลHRD!$B$7:$B$2028,B134),"ได้รับการพัฒนาแล้ว",IF(B134="","ป้อนรายชื่อบุคลากรเพิ่ม(ถ้ามี)","ยังไม่ได้รับการพัฒนา"))</f>
        <v>ป้อนรายชื่อบุคลากรเพิ่ม(ถ้ามี)</v>
      </c>
    </row>
    <row r="135" spans="1:4">
      <c r="A135" s="119">
        <v>131</v>
      </c>
      <c r="B135" s="120"/>
      <c r="C135" s="121"/>
      <c r="D135" s="122" t="str">
        <f>IF(COUNTIF(เก็บข้อมูลHRD!$B$7:$B$2028,B135),"ได้รับการพัฒนาแล้ว",IF(B135="","ป้อนรายชื่อบุคลากรเพิ่ม(ถ้ามี)","ยังไม่ได้รับการพัฒนา"))</f>
        <v>ป้อนรายชื่อบุคลากรเพิ่ม(ถ้ามี)</v>
      </c>
    </row>
    <row r="136" spans="1:4">
      <c r="A136" s="119">
        <v>132</v>
      </c>
      <c r="B136" s="120"/>
      <c r="C136" s="121"/>
      <c r="D136" s="122" t="str">
        <f>IF(COUNTIF(เก็บข้อมูลHRD!$B$7:$B$2028,B136),"ได้รับการพัฒนาแล้ว",IF(B136="","ป้อนรายชื่อบุคลากรเพิ่ม(ถ้ามี)","ยังไม่ได้รับการพัฒนา"))</f>
        <v>ป้อนรายชื่อบุคลากรเพิ่ม(ถ้ามี)</v>
      </c>
    </row>
    <row r="137" spans="1:4">
      <c r="A137" s="119">
        <v>133</v>
      </c>
      <c r="B137" s="120"/>
      <c r="C137" s="121"/>
      <c r="D137" s="122" t="str">
        <f>IF(COUNTIF(เก็บข้อมูลHRD!$B$7:$B$2028,B137),"ได้รับการพัฒนาแล้ว",IF(B137="","ป้อนรายชื่อบุคลากรเพิ่ม(ถ้ามี)","ยังไม่ได้รับการพัฒนา"))</f>
        <v>ป้อนรายชื่อบุคลากรเพิ่ม(ถ้ามี)</v>
      </c>
    </row>
    <row r="138" spans="1:4">
      <c r="A138" s="119">
        <v>134</v>
      </c>
      <c r="B138" s="120"/>
      <c r="C138" s="121"/>
      <c r="D138" s="122" t="str">
        <f>IF(COUNTIF(เก็บข้อมูลHRD!$B$7:$B$2028,B138),"ได้รับการพัฒนาแล้ว",IF(B138="","ป้อนรายชื่อบุคลากรเพิ่ม(ถ้ามี)","ยังไม่ได้รับการพัฒนา"))</f>
        <v>ป้อนรายชื่อบุคลากรเพิ่ม(ถ้ามี)</v>
      </c>
    </row>
    <row r="139" spans="1:4">
      <c r="A139" s="119">
        <v>135</v>
      </c>
      <c r="B139" s="120"/>
      <c r="C139" s="121"/>
      <c r="D139" s="122" t="str">
        <f>IF(COUNTIF(เก็บข้อมูลHRD!$B$7:$B$2028,B139),"ได้รับการพัฒนาแล้ว",IF(B139="","ป้อนรายชื่อบุคลากรเพิ่ม(ถ้ามี)","ยังไม่ได้รับการพัฒนา"))</f>
        <v>ป้อนรายชื่อบุคลากรเพิ่ม(ถ้ามี)</v>
      </c>
    </row>
    <row r="140" spans="1:4">
      <c r="A140" s="119">
        <v>136</v>
      </c>
      <c r="B140" s="120"/>
      <c r="C140" s="121"/>
      <c r="D140" s="122" t="str">
        <f>IF(COUNTIF(เก็บข้อมูลHRD!$B$7:$B$2028,B140),"ได้รับการพัฒนาแล้ว",IF(B140="","ป้อนรายชื่อบุคลากรเพิ่ม(ถ้ามี)","ยังไม่ได้รับการพัฒนา"))</f>
        <v>ป้อนรายชื่อบุคลากรเพิ่ม(ถ้ามี)</v>
      </c>
    </row>
    <row r="141" spans="1:4">
      <c r="A141" s="119">
        <v>137</v>
      </c>
      <c r="B141" s="120"/>
      <c r="C141" s="121"/>
      <c r="D141" s="122" t="str">
        <f>IF(COUNTIF(เก็บข้อมูลHRD!$B$7:$B$2028,B141),"ได้รับการพัฒนาแล้ว",IF(B141="","ป้อนรายชื่อบุคลากรเพิ่ม(ถ้ามี)","ยังไม่ได้รับการพัฒนา"))</f>
        <v>ป้อนรายชื่อบุคลากรเพิ่ม(ถ้ามี)</v>
      </c>
    </row>
    <row r="142" spans="1:4">
      <c r="A142" s="119">
        <v>138</v>
      </c>
      <c r="B142" s="120"/>
      <c r="C142" s="121"/>
      <c r="D142" s="122" t="str">
        <f>IF(COUNTIF(เก็บข้อมูลHRD!$B$7:$B$2028,B142),"ได้รับการพัฒนาแล้ว",IF(B142="","ป้อนรายชื่อบุคลากรเพิ่ม(ถ้ามี)","ยังไม่ได้รับการพัฒนา"))</f>
        <v>ป้อนรายชื่อบุคลากรเพิ่ม(ถ้ามี)</v>
      </c>
    </row>
    <row r="143" spans="1:4">
      <c r="A143" s="119">
        <v>139</v>
      </c>
      <c r="B143" s="120"/>
      <c r="C143" s="121"/>
      <c r="D143" s="122" t="str">
        <f>IF(COUNTIF(เก็บข้อมูลHRD!$B$7:$B$2028,B143),"ได้รับการพัฒนาแล้ว",IF(B143="","ป้อนรายชื่อบุคลากรเพิ่ม(ถ้ามี)","ยังไม่ได้รับการพัฒนา"))</f>
        <v>ป้อนรายชื่อบุคลากรเพิ่ม(ถ้ามี)</v>
      </c>
    </row>
    <row r="144" spans="1:4">
      <c r="A144" s="119">
        <v>140</v>
      </c>
      <c r="B144" s="120"/>
      <c r="C144" s="121"/>
      <c r="D144" s="122" t="str">
        <f>IF(COUNTIF(เก็บข้อมูลHRD!$B$7:$B$2028,B144),"ได้รับการพัฒนาแล้ว",IF(B144="","ป้อนรายชื่อบุคลากรเพิ่ม(ถ้ามี)","ยังไม่ได้รับการพัฒนา"))</f>
        <v>ป้อนรายชื่อบุคลากรเพิ่ม(ถ้ามี)</v>
      </c>
    </row>
    <row r="145" spans="1:4">
      <c r="A145" s="119">
        <v>141</v>
      </c>
      <c r="B145" s="120"/>
      <c r="C145" s="121"/>
      <c r="D145" s="122" t="str">
        <f>IF(COUNTIF(เก็บข้อมูลHRD!$B$7:$B$2028,B145),"ได้รับการพัฒนาแล้ว",IF(B145="","ป้อนรายชื่อบุคลากรเพิ่ม(ถ้ามี)","ยังไม่ได้รับการพัฒนา"))</f>
        <v>ป้อนรายชื่อบุคลากรเพิ่ม(ถ้ามี)</v>
      </c>
    </row>
    <row r="146" spans="1:4">
      <c r="A146" s="119">
        <v>142</v>
      </c>
      <c r="B146" s="120"/>
      <c r="C146" s="121"/>
      <c r="D146" s="122" t="str">
        <f>IF(COUNTIF(เก็บข้อมูลHRD!$B$7:$B$2028,B146),"ได้รับการพัฒนาแล้ว",IF(B146="","ป้อนรายชื่อบุคลากรเพิ่ม(ถ้ามี)","ยังไม่ได้รับการพัฒนา"))</f>
        <v>ป้อนรายชื่อบุคลากรเพิ่ม(ถ้ามี)</v>
      </c>
    </row>
    <row r="147" spans="1:4">
      <c r="A147" s="119">
        <v>143</v>
      </c>
      <c r="B147" s="120"/>
      <c r="C147" s="121"/>
      <c r="D147" s="122" t="str">
        <f>IF(COUNTIF(เก็บข้อมูลHRD!$B$7:$B$2028,B147),"ได้รับการพัฒนาแล้ว",IF(B147="","ป้อนรายชื่อบุคลากรเพิ่ม(ถ้ามี)","ยังไม่ได้รับการพัฒนา"))</f>
        <v>ป้อนรายชื่อบุคลากรเพิ่ม(ถ้ามี)</v>
      </c>
    </row>
    <row r="148" spans="1:4">
      <c r="A148" s="119">
        <v>144</v>
      </c>
      <c r="B148" s="120"/>
      <c r="C148" s="121"/>
      <c r="D148" s="122" t="str">
        <f>IF(COUNTIF(เก็บข้อมูลHRD!$B$7:$B$2028,B148),"ได้รับการพัฒนาแล้ว",IF(B148="","ป้อนรายชื่อบุคลากรเพิ่ม(ถ้ามี)","ยังไม่ได้รับการพัฒนา"))</f>
        <v>ป้อนรายชื่อบุคลากรเพิ่ม(ถ้ามี)</v>
      </c>
    </row>
    <row r="149" spans="1:4">
      <c r="A149" s="119">
        <v>145</v>
      </c>
      <c r="B149" s="120"/>
      <c r="C149" s="121"/>
      <c r="D149" s="122" t="str">
        <f>IF(COUNTIF(เก็บข้อมูลHRD!$B$7:$B$2028,B149),"ได้รับการพัฒนาแล้ว",IF(B149="","ป้อนรายชื่อบุคลากรเพิ่ม(ถ้ามี)","ยังไม่ได้รับการพัฒนา"))</f>
        <v>ป้อนรายชื่อบุคลากรเพิ่ม(ถ้ามี)</v>
      </c>
    </row>
    <row r="150" spans="1:4">
      <c r="A150" s="119">
        <v>146</v>
      </c>
      <c r="B150" s="120"/>
      <c r="C150" s="121"/>
      <c r="D150" s="122" t="str">
        <f>IF(COUNTIF(เก็บข้อมูลHRD!$B$7:$B$2028,B150),"ได้รับการพัฒนาแล้ว",IF(B150="","ป้อนรายชื่อบุคลากรเพิ่ม(ถ้ามี)","ยังไม่ได้รับการพัฒนา"))</f>
        <v>ป้อนรายชื่อบุคลากรเพิ่ม(ถ้ามี)</v>
      </c>
    </row>
    <row r="151" spans="1:4">
      <c r="A151" s="119">
        <v>147</v>
      </c>
      <c r="B151" s="120"/>
      <c r="C151" s="121"/>
      <c r="D151" s="122" t="str">
        <f>IF(COUNTIF(เก็บข้อมูลHRD!$B$7:$B$2028,B151),"ได้รับการพัฒนาแล้ว",IF(B151="","ป้อนรายชื่อบุคลากรเพิ่ม(ถ้ามี)","ยังไม่ได้รับการพัฒนา"))</f>
        <v>ป้อนรายชื่อบุคลากรเพิ่ม(ถ้ามี)</v>
      </c>
    </row>
    <row r="152" spans="1:4">
      <c r="A152" s="119">
        <v>148</v>
      </c>
      <c r="B152" s="120"/>
      <c r="C152" s="121"/>
      <c r="D152" s="122" t="str">
        <f>IF(COUNTIF(เก็บข้อมูลHRD!$B$7:$B$2028,B152),"ได้รับการพัฒนาแล้ว",IF(B152="","ป้อนรายชื่อบุคลากรเพิ่ม(ถ้ามี)","ยังไม่ได้รับการพัฒนา"))</f>
        <v>ป้อนรายชื่อบุคลากรเพิ่ม(ถ้ามี)</v>
      </c>
    </row>
    <row r="153" spans="1:4">
      <c r="A153" s="119">
        <v>149</v>
      </c>
      <c r="B153" s="120"/>
      <c r="C153" s="121"/>
      <c r="D153" s="122" t="str">
        <f>IF(COUNTIF(เก็บข้อมูลHRD!$B$7:$B$2028,B153),"ได้รับการพัฒนาแล้ว",IF(B153="","ป้อนรายชื่อบุคลากรเพิ่ม(ถ้ามี)","ยังไม่ได้รับการพัฒนา"))</f>
        <v>ป้อนรายชื่อบุคลากรเพิ่ม(ถ้ามี)</v>
      </c>
    </row>
    <row r="154" spans="1:4">
      <c r="A154" s="119">
        <v>150</v>
      </c>
      <c r="B154" s="120"/>
      <c r="C154" s="121"/>
      <c r="D154" s="122" t="str">
        <f>IF(COUNTIF(เก็บข้อมูลHRD!$B$7:$B$2028,B154),"ได้รับการพัฒนาแล้ว",IF(B154="","ป้อนรายชื่อบุคลากรเพิ่ม(ถ้ามี)","ยังไม่ได้รับการพัฒนา"))</f>
        <v>ป้อนรายชื่อบุคลากรเพิ่ม(ถ้ามี)</v>
      </c>
    </row>
  </sheetData>
  <sheetProtection selectLockedCells="1"/>
  <protectedRanges>
    <protectedRange password="CE28" sqref="B26 B17:B18 B5:B10 B12:B13 B22:B24" name="ช่วง1_1"/>
  </protectedRanges>
  <autoFilter ref="A4:D4"/>
  <mergeCells count="3">
    <mergeCell ref="A3:D3"/>
    <mergeCell ref="A1:D1"/>
    <mergeCell ref="A2:D2"/>
  </mergeCells>
  <phoneticPr fontId="11" type="noConversion"/>
  <conditionalFormatting sqref="D4:D1048576">
    <cfRule type="containsText" dxfId="2" priority="1" operator="containsText" text="ยังไม่ได้รับการพัฒนา">
      <formula>NOT(ISERROR(SEARCH("ยังไม่ได้รับการพัฒนา",D4)))</formula>
    </cfRule>
    <cfRule type="containsText" dxfId="1" priority="2" operator="containsText" text="ยังไม่ได้รับการพัฒนา&#10;ทั้งปีงบประมาณ">
      <formula>NOT(ISERROR(SEARCH("ยังไม่ได้รับการพัฒนาทั้งปีงบประมาณ",D4)))</formula>
    </cfRule>
    <cfRule type="containsText" dxfId="0" priority="3" operator="containsText" text="ได้รับการพัฒนาแล้ว">
      <formula>NOT(ISERROR(SEARCH("ได้รับการพัฒนาแล้ว",D4)))</formula>
    </cfRule>
  </conditionalFormatting>
  <pageMargins left="0.11811023622047245" right="0.11811023622047245" top="0.15748031496062992" bottom="0.15748031496062992" header="0.11811023622047245" footer="0.11811023622047245"/>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3</vt:i4>
      </vt:variant>
      <vt:variant>
        <vt:lpstr>ช่วงที่มีชื่อ</vt:lpstr>
      </vt:variant>
      <vt:variant>
        <vt:i4>3</vt:i4>
      </vt:variant>
    </vt:vector>
  </HeadingPairs>
  <TitlesOfParts>
    <vt:vector size="6" baseType="lpstr">
      <vt:lpstr>เก็บข้อมูลHRD</vt:lpstr>
      <vt:lpstr>สรุปผลHRD</vt:lpstr>
      <vt:lpstr>ตรวจสอบชื่อผู้ยังไม่ได้รับพัฒนา</vt:lpstr>
      <vt:lpstr>เก็บข้อมูลHRD!Print_Area</vt:lpstr>
      <vt:lpstr>สรุปผลHRD!Print_Area</vt:lpstr>
      <vt:lpstr>เก็บข้อมูลHRD!Print_Titles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Lookmhee Suwichaya</dc:creator>
  <cp:lastModifiedBy>Moo</cp:lastModifiedBy>
  <cp:lastPrinted>2019-12-06T09:04:01Z</cp:lastPrinted>
  <dcterms:created xsi:type="dcterms:W3CDTF">2019-10-21T02:57:05Z</dcterms:created>
  <dcterms:modified xsi:type="dcterms:W3CDTF">2020-09-28T02:45:30Z</dcterms:modified>
</cp:coreProperties>
</file>